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80" windowHeight="41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<sst xmlns="http://schemas.openxmlformats.org/spreadsheetml/2006/main" count="401" uniqueCount="135">
  <si>
    <t>Commerce</t>
  </si>
  <si>
    <t>Covina</t>
  </si>
  <si>
    <t>Inglewood</t>
  </si>
  <si>
    <t>Cerritos</t>
  </si>
  <si>
    <t>Lynwood</t>
  </si>
  <si>
    <t>Montebello</t>
  </si>
  <si>
    <t>Walnut</t>
  </si>
  <si>
    <t>Hawthorne</t>
  </si>
  <si>
    <t>M-10</t>
  </si>
  <si>
    <t>J-10</t>
  </si>
  <si>
    <t>A-10</t>
  </si>
  <si>
    <t>S-10</t>
  </si>
  <si>
    <t>M-11</t>
  </si>
  <si>
    <t>J-11</t>
  </si>
  <si>
    <t>A-11</t>
  </si>
  <si>
    <t>S-11</t>
  </si>
  <si>
    <t>Culver City</t>
  </si>
  <si>
    <t>Beverly Hills</t>
  </si>
  <si>
    <t>MTA/Metro</t>
  </si>
  <si>
    <t>Santa Clarita</t>
  </si>
  <si>
    <t>Baldwin Park</t>
  </si>
  <si>
    <t>O-11</t>
  </si>
  <si>
    <t>N-11</t>
  </si>
  <si>
    <t>Totals, all</t>
  </si>
  <si>
    <t>N-10</t>
  </si>
  <si>
    <t>D-10</t>
  </si>
  <si>
    <t>O-10</t>
  </si>
  <si>
    <t>D-11</t>
  </si>
  <si>
    <t>Last 2</t>
  </si>
  <si>
    <t>J-12</t>
  </si>
  <si>
    <t>Compton*****</t>
  </si>
  <si>
    <t>El Monte*****</t>
  </si>
  <si>
    <t>Gardena*****</t>
  </si>
  <si>
    <t>Lancaster*****</t>
  </si>
  <si>
    <t>LA City*****</t>
  </si>
  <si>
    <t>Maywood*****</t>
  </si>
  <si>
    <t>Whittier*****</t>
  </si>
  <si>
    <t>Totals, progs.</t>
  </si>
  <si>
    <t>Long Bch*****</t>
  </si>
  <si>
    <t>W. Hollywood</t>
  </si>
  <si>
    <t>Paramt*****</t>
  </si>
  <si>
    <t>StaFeSpr*****</t>
  </si>
  <si>
    <t>F-11</t>
  </si>
  <si>
    <t>F-12</t>
  </si>
  <si>
    <t>M-12</t>
  </si>
  <si>
    <t>Glendale*****</t>
  </si>
  <si>
    <t>A-12</t>
  </si>
  <si>
    <t>Official source data available at:  http://highwayrobbery.net/redlightcamsdocsLACountyDocsContd.html#Countywide</t>
  </si>
  <si>
    <t>S-12</t>
  </si>
  <si>
    <t>O-12</t>
  </si>
  <si>
    <t>N-12</t>
  </si>
  <si>
    <t>D-12</t>
  </si>
  <si>
    <t>Pasadena*****</t>
  </si>
  <si>
    <t>J-13</t>
  </si>
  <si>
    <t>F-13</t>
  </si>
  <si>
    <t>M-13</t>
  </si>
  <si>
    <t>A-13</t>
  </si>
  <si>
    <t xml:space="preserve">active after </t>
  </si>
  <si>
    <t>S-13</t>
  </si>
  <si>
    <t>O-13</t>
  </si>
  <si>
    <t>N-13</t>
  </si>
  <si>
    <t>LA County*****</t>
  </si>
  <si>
    <t>South Gate*****</t>
  </si>
  <si>
    <t>D-13</t>
  </si>
  <si>
    <t>J-14</t>
  </si>
  <si>
    <t>F-14</t>
  </si>
  <si>
    <t>M-14</t>
  </si>
  <si>
    <t>A-14</t>
  </si>
  <si>
    <t>S-14</t>
  </si>
  <si>
    <t>O-14</t>
  </si>
  <si>
    <t>N-14</t>
  </si>
  <si>
    <t>D-14</t>
  </si>
  <si>
    <t>J-15</t>
  </si>
  <si>
    <t>F-15</t>
  </si>
  <si>
    <t>M-15</t>
  </si>
  <si>
    <t>A-15</t>
  </si>
  <si>
    <t>S-15</t>
  </si>
  <si>
    <t>O-15</t>
  </si>
  <si>
    <t>active after</t>
  </si>
  <si>
    <t>N-15</t>
  </si>
  <si>
    <t>D-15</t>
  </si>
  <si>
    <t>J-16</t>
  </si>
  <si>
    <t>F-16</t>
  </si>
  <si>
    <t>M-16</t>
  </si>
  <si>
    <t>A-16</t>
  </si>
  <si>
    <t>Bell Gdns*****</t>
  </si>
  <si>
    <t>****</t>
  </si>
  <si>
    <t>vs. 2010</t>
  </si>
  <si>
    <t>Months</t>
  </si>
  <si>
    <t>Last 12</t>
  </si>
  <si>
    <t>*</t>
  </si>
  <si>
    <t>**</t>
  </si>
  <si>
    <t>S-16</t>
  </si>
  <si>
    <t>O-16</t>
  </si>
  <si>
    <t>N-16</t>
  </si>
  <si>
    <t>D-16</t>
  </si>
  <si>
    <t>J-17</t>
  </si>
  <si>
    <t>F-17</t>
  </si>
  <si>
    <t>M-17</t>
  </si>
  <si>
    <t>A-17</t>
  </si>
  <si>
    <t>*****This city's program closed before 10-1-13.  Later closings:  Inglewood in Jan. 2014, Walnut in May 2014, Santa Clarita in Apr. 2015, Baldwin Park in May 2015, Cerritos in July 2016, Lynwood in Aug. 2017.</t>
  </si>
  <si>
    <t>S-17</t>
  </si>
  <si>
    <t>O-17</t>
  </si>
  <si>
    <t>N-17</t>
  </si>
  <si>
    <t>D-17</t>
  </si>
  <si>
    <t>J-18</t>
  </si>
  <si>
    <t>F-18</t>
  </si>
  <si>
    <t>M-18</t>
  </si>
  <si>
    <t>A-18</t>
  </si>
  <si>
    <t xml:space="preserve"> </t>
  </si>
  <si>
    <t>S-18</t>
  </si>
  <si>
    <t>O-18</t>
  </si>
  <si>
    <t>N-18</t>
  </si>
  <si>
    <t>D-18</t>
  </si>
  <si>
    <t>Official reports were not available for some months, so highwayrobbery.net estimated the amounts. See note **** above.</t>
  </si>
  <si>
    <t xml:space="preserve">  Official reports were not available for some months, so highwayrobbery.net estimated the amounts. See note **** above.</t>
  </si>
  <si>
    <t>J-19</t>
  </si>
  <si>
    <t>F-19</t>
  </si>
  <si>
    <t>M-19</t>
  </si>
  <si>
    <t>A-19</t>
  </si>
  <si>
    <t>S-19</t>
  </si>
  <si>
    <t>O-19</t>
  </si>
  <si>
    <t>Table by highwayrobbery.net created 10-25-11, updated 12-21-19.</t>
  </si>
  <si>
    <t>Graph 1:  Totals in Thousands of Dollars, May 2010 thru Oct. 2019, only those programs active after 10-1-13 (row 40 of this spreadsheet); the lowest month was Aug. 2011.</t>
  </si>
  <si>
    <t>Graph 2:  Totals in Thousands of Dollars, May 2010 thru Oct. 2019, only those programs active after 6-1-15 (row 44 of this spreadsheet); the lowest month was Aug. 2011.</t>
  </si>
  <si>
    <t xml:space="preserve">  Graph 3:  Metro's revenue, in Thousands of Dollars, May 2010 thru Oct. 2019.  </t>
  </si>
  <si>
    <t xml:space="preserve">  Graph 4:  Culver City's revenue, in Thousands of Dollars, May 2010 thru Oct. 2019.  </t>
  </si>
  <si>
    <t>The official red-light-camera-only source data sheets - which became unavailable after May 2018 - state:  "This report contains unadjusted and unaudited data and is for estimating purposes only.  The report does not match the monthly revenues cities receive because of statutorily required adjustments."</t>
  </si>
  <si>
    <t>* Avg. of Sep19 - Oct19 (2 months) over avg. of  May10 - Dec10 (8 months)</t>
  </si>
  <si>
    <t>** Avg. of Nov18 - Oct19 (12 months) over avg. of May10 - Dec10</t>
  </si>
  <si>
    <t>Adjustment</t>
  </si>
  <si>
    <t>Multiplier</t>
  </si>
  <si>
    <t>The columns below are raw numbers received from the court, before adjustment.</t>
  </si>
  <si>
    <t>LA County RLC Ticket Monthly Revenue to Cities, US$ Thousands  (From http://highwayrobbery.net/redlightcamsdocsLACountyDocsContd.html#Countywide)</t>
  </si>
  <si>
    <t>**** In early 2016 and after May 2018 the court's red-light-camera-only revenue reports were unavailable, due to system and software problems at the court.  For the months in early 2016, highwayrobbery.net straight-line estimated the amounts. For the months beginning April 2018 highwayrobbery.net asked the court for its total distributions (including fines for non-red light camera violations) for the eight active programs and then adjusted those court provided figures to estimate red-light-camera revenue.  The adjustment is by the figure shown in the "multiplier" column, which is the ratio of the overlapping data for April and May 2018 but not greater than 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</si>
</sst>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m/d/yyyy"/>
  </numFmts>
  <fonts count="26">
    <font>
      <sz val="10"/>
      <name val="Arial"/>
      <family val="0"/>
    </font>
    <font>
      <sz val="8"/>
      <name val="Arial"/>
      <family val="0"/>
    </font>
    <font>
      <u val="single"/>
      <sz val="10"/>
      <color indexed="12"/>
      <name val="Arial"/>
      <family val="0"/>
    </font>
    <font>
      <u val="single"/>
      <sz val="10"/>
      <color indexed="36"/>
      <name val="Arial"/>
      <family val="0"/>
    </font>
    <font>
      <sz val="10.25"/>
      <color indexed="8"/>
      <name val="Arial"/>
      <family val="0"/>
    </font>
    <font>
      <sz val="9.4"/>
      <color indexed="8"/>
      <name val="Arial"/>
      <family val="0"/>
    </font>
    <font>
      <sz val="10.5"/>
      <color indexed="8"/>
      <name val="Arial"/>
      <family val="0"/>
    </font>
    <font>
      <sz val="9.6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6"/>
      <name val="Arial"/>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1" fillId="9" borderId="1" applyNumberFormat="0" applyAlignment="0" applyProtection="0"/>
    <xf numFmtId="0" fontId="1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0" borderId="0" applyNumberFormat="0" applyBorder="0" applyAlignment="0" applyProtection="0"/>
    <xf numFmtId="0" fontId="0" fillId="5" borderId="7" applyNumberFormat="0" applyFont="0" applyAlignment="0" applyProtection="0"/>
    <xf numFmtId="0" fontId="21" fillId="9"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4">
    <xf numFmtId="0" fontId="0" fillId="0" borderId="0" xfId="0" applyAlignment="1">
      <alignment/>
    </xf>
    <xf numFmtId="9" fontId="0" fillId="0" borderId="0" xfId="0" applyNumberFormat="1" applyAlignment="1">
      <alignment/>
    </xf>
    <xf numFmtId="0" fontId="0" fillId="0" borderId="0" xfId="0" applyAlignment="1">
      <alignment horizontal="right"/>
    </xf>
    <xf numFmtId="49" fontId="0" fillId="0" borderId="0" xfId="0" applyNumberFormat="1" applyAlignment="1">
      <alignment horizontal="right"/>
    </xf>
    <xf numFmtId="0" fontId="1" fillId="0" borderId="0" xfId="0" applyFont="1" applyAlignment="1">
      <alignment/>
    </xf>
    <xf numFmtId="0" fontId="0" fillId="0" borderId="0" xfId="0" applyNumberFormat="1" applyAlignment="1">
      <alignment horizontal="right"/>
    </xf>
    <xf numFmtId="14" fontId="0" fillId="0" borderId="0" xfId="0" applyNumberFormat="1" applyAlignment="1">
      <alignment horizontal="left"/>
    </xf>
    <xf numFmtId="1" fontId="0" fillId="0" borderId="0" xfId="0" applyNumberFormat="1" applyAlignment="1">
      <alignment/>
    </xf>
    <xf numFmtId="49" fontId="0" fillId="0" borderId="0" xfId="0" applyNumberFormat="1" applyAlignment="1">
      <alignment horizontal="center"/>
    </xf>
    <xf numFmtId="49" fontId="0" fillId="0" borderId="0" xfId="0" applyNumberFormat="1" applyFont="1" applyAlignment="1">
      <alignment horizontal="center"/>
    </xf>
    <xf numFmtId="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2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35"/>
          <c:w val="0.8555"/>
          <c:h val="0.91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Sheet1!$B$40:$DK$40</c:f>
              <c:numCache/>
            </c:numRef>
          </c:val>
          <c:smooth val="0"/>
        </c:ser>
        <c:marker val="1"/>
        <c:axId val="43975263"/>
        <c:axId val="60233048"/>
      </c:lineChart>
      <c:catAx>
        <c:axId val="43975263"/>
        <c:scaling>
          <c:orientation val="minMax"/>
        </c:scaling>
        <c:axPos val="b"/>
        <c:delete val="0"/>
        <c:numFmt formatCode="General" sourceLinked="1"/>
        <c:majorTickMark val="out"/>
        <c:minorTickMark val="none"/>
        <c:tickLblPos val="nextTo"/>
        <c:spPr>
          <a:ln w="3175">
            <a:solidFill>
              <a:srgbClr val="000000"/>
            </a:solidFill>
          </a:ln>
        </c:spPr>
        <c:crossAx val="60233048"/>
        <c:crosses val="autoZero"/>
        <c:auto val="1"/>
        <c:lblOffset val="100"/>
        <c:tickLblSkip val="5"/>
        <c:noMultiLvlLbl val="0"/>
      </c:catAx>
      <c:valAx>
        <c:axId val="602330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75263"/>
        <c:crossesAt val="1"/>
        <c:crossBetween val="between"/>
        <c:dispUnits/>
      </c:valAx>
      <c:spPr>
        <a:solidFill>
          <a:srgbClr val="C0C0C0"/>
        </a:solidFill>
        <a:ln w="12700">
          <a:solidFill>
            <a:srgbClr val="808080"/>
          </a:solidFill>
        </a:ln>
      </c:spPr>
    </c:plotArea>
    <c:legend>
      <c:legendPos val="r"/>
      <c:layout>
        <c:manualLayout>
          <c:xMode val="edge"/>
          <c:yMode val="edge"/>
          <c:x val="0.88075"/>
          <c:y val="0.40375"/>
          <c:w val="0.11525"/>
          <c:h val="0.094"/>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025"/>
          <c:w val="0.857"/>
          <c:h val="0.9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Sheet1!$B$44:$DK$44</c:f>
              <c:numCache>
                <c:ptCount val="114"/>
                <c:pt idx="0">
                  <c:v>838</c:v>
                </c:pt>
                <c:pt idx="1">
                  <c:v>906</c:v>
                </c:pt>
                <c:pt idx="2">
                  <c:v>890</c:v>
                </c:pt>
                <c:pt idx="3">
                  <c:v>923</c:v>
                </c:pt>
                <c:pt idx="4">
                  <c:v>922</c:v>
                </c:pt>
                <c:pt idx="5">
                  <c:v>874</c:v>
                </c:pt>
                <c:pt idx="6">
                  <c:v>683</c:v>
                </c:pt>
                <c:pt idx="7">
                  <c:v>813</c:v>
                </c:pt>
                <c:pt idx="8">
                  <c:v>900</c:v>
                </c:pt>
                <c:pt idx="9">
                  <c:v>784</c:v>
                </c:pt>
                <c:pt idx="10">
                  <c:v>897</c:v>
                </c:pt>
                <c:pt idx="11">
                  <c:v>814</c:v>
                </c:pt>
                <c:pt idx="12">
                  <c:v>821</c:v>
                </c:pt>
                <c:pt idx="13">
                  <c:v>703</c:v>
                </c:pt>
                <c:pt idx="14">
                  <c:v>565</c:v>
                </c:pt>
                <c:pt idx="15">
                  <c:v>431</c:v>
                </c:pt>
                <c:pt idx="16">
                  <c:v>477</c:v>
                </c:pt>
                <c:pt idx="17">
                  <c:v>509</c:v>
                </c:pt>
                <c:pt idx="18">
                  <c:v>603</c:v>
                </c:pt>
                <c:pt idx="19">
                  <c:v>566</c:v>
                </c:pt>
                <c:pt idx="20">
                  <c:v>673</c:v>
                </c:pt>
                <c:pt idx="21">
                  <c:v>668</c:v>
                </c:pt>
                <c:pt idx="22">
                  <c:v>679</c:v>
                </c:pt>
                <c:pt idx="23">
                  <c:v>619</c:v>
                </c:pt>
                <c:pt idx="24">
                  <c:v>641</c:v>
                </c:pt>
                <c:pt idx="25">
                  <c:v>656</c:v>
                </c:pt>
                <c:pt idx="26">
                  <c:v>624</c:v>
                </c:pt>
                <c:pt idx="27">
                  <c:v>714</c:v>
                </c:pt>
                <c:pt idx="28">
                  <c:v>645</c:v>
                </c:pt>
                <c:pt idx="29">
                  <c:v>834</c:v>
                </c:pt>
                <c:pt idx="30">
                  <c:v>752</c:v>
                </c:pt>
                <c:pt idx="31">
                  <c:v>754</c:v>
                </c:pt>
                <c:pt idx="32">
                  <c:v>860</c:v>
                </c:pt>
                <c:pt idx="33">
                  <c:v>827</c:v>
                </c:pt>
                <c:pt idx="34">
                  <c:v>955</c:v>
                </c:pt>
                <c:pt idx="35">
                  <c:v>964</c:v>
                </c:pt>
                <c:pt idx="36">
                  <c:v>915</c:v>
                </c:pt>
                <c:pt idx="37">
                  <c:v>864</c:v>
                </c:pt>
                <c:pt idx="38">
                  <c:v>895</c:v>
                </c:pt>
                <c:pt idx="39">
                  <c:v>896</c:v>
                </c:pt>
                <c:pt idx="40">
                  <c:v>830</c:v>
                </c:pt>
                <c:pt idx="41">
                  <c:v>895</c:v>
                </c:pt>
                <c:pt idx="42">
                  <c:v>760</c:v>
                </c:pt>
                <c:pt idx="43">
                  <c:v>910</c:v>
                </c:pt>
                <c:pt idx="44">
                  <c:v>918</c:v>
                </c:pt>
                <c:pt idx="45">
                  <c:v>883</c:v>
                </c:pt>
                <c:pt idx="46">
                  <c:v>949</c:v>
                </c:pt>
                <c:pt idx="47">
                  <c:v>886</c:v>
                </c:pt>
                <c:pt idx="48">
                  <c:v>884</c:v>
                </c:pt>
                <c:pt idx="49">
                  <c:v>797</c:v>
                </c:pt>
                <c:pt idx="50">
                  <c:v>817</c:v>
                </c:pt>
                <c:pt idx="51">
                  <c:v>813</c:v>
                </c:pt>
                <c:pt idx="52">
                  <c:v>833</c:v>
                </c:pt>
                <c:pt idx="53">
                  <c:v>923</c:v>
                </c:pt>
                <c:pt idx="54">
                  <c:v>753</c:v>
                </c:pt>
                <c:pt idx="55">
                  <c:v>732</c:v>
                </c:pt>
                <c:pt idx="56">
                  <c:v>740</c:v>
                </c:pt>
                <c:pt idx="57">
                  <c:v>716</c:v>
                </c:pt>
                <c:pt idx="58">
                  <c:v>888</c:v>
                </c:pt>
                <c:pt idx="59">
                  <c:v>834</c:v>
                </c:pt>
                <c:pt idx="60">
                  <c:v>847</c:v>
                </c:pt>
                <c:pt idx="61">
                  <c:v>903</c:v>
                </c:pt>
                <c:pt idx="62">
                  <c:v>726</c:v>
                </c:pt>
                <c:pt idx="63">
                  <c:v>700</c:v>
                </c:pt>
                <c:pt idx="64">
                  <c:v>639</c:v>
                </c:pt>
                <c:pt idx="65">
                  <c:v>643</c:v>
                </c:pt>
                <c:pt idx="66">
                  <c:v>572</c:v>
                </c:pt>
                <c:pt idx="67">
                  <c:v>601</c:v>
                </c:pt>
                <c:pt idx="68">
                  <c:v>625.8820000000001</c:v>
                </c:pt>
                <c:pt idx="69">
                  <c:v>650.764</c:v>
                </c:pt>
                <c:pt idx="70">
                  <c:v>675.646</c:v>
                </c:pt>
                <c:pt idx="71">
                  <c:v>700.354</c:v>
                </c:pt>
                <c:pt idx="72">
                  <c:v>725.41</c:v>
                </c:pt>
                <c:pt idx="73">
                  <c:v>750.2919999999999</c:v>
                </c:pt>
                <c:pt idx="74">
                  <c:v>775</c:v>
                </c:pt>
                <c:pt idx="75">
                  <c:v>896</c:v>
                </c:pt>
                <c:pt idx="76">
                  <c:v>856</c:v>
                </c:pt>
                <c:pt idx="77">
                  <c:v>869</c:v>
                </c:pt>
                <c:pt idx="78">
                  <c:v>896</c:v>
                </c:pt>
                <c:pt idx="79">
                  <c:v>854</c:v>
                </c:pt>
                <c:pt idx="80">
                  <c:v>932</c:v>
                </c:pt>
                <c:pt idx="81">
                  <c:v>855</c:v>
                </c:pt>
                <c:pt idx="82">
                  <c:v>1037</c:v>
                </c:pt>
                <c:pt idx="83">
                  <c:v>987</c:v>
                </c:pt>
                <c:pt idx="84">
                  <c:v>969</c:v>
                </c:pt>
                <c:pt idx="85">
                  <c:v>976</c:v>
                </c:pt>
                <c:pt idx="86">
                  <c:v>916</c:v>
                </c:pt>
                <c:pt idx="87">
                  <c:v>1033</c:v>
                </c:pt>
                <c:pt idx="88">
                  <c:v>976</c:v>
                </c:pt>
                <c:pt idx="89">
                  <c:v>1066</c:v>
                </c:pt>
                <c:pt idx="90">
                  <c:v>1005</c:v>
                </c:pt>
                <c:pt idx="91">
                  <c:v>931</c:v>
                </c:pt>
                <c:pt idx="92">
                  <c:v>1051</c:v>
                </c:pt>
                <c:pt idx="93">
                  <c:v>967</c:v>
                </c:pt>
                <c:pt idx="94">
                  <c:v>1116</c:v>
                </c:pt>
                <c:pt idx="95">
                  <c:v>1013</c:v>
                </c:pt>
                <c:pt idx="96">
                  <c:v>837</c:v>
                </c:pt>
                <c:pt idx="97">
                  <c:v>789.7450000000001</c:v>
                </c:pt>
                <c:pt idx="98">
                  <c:v>829.589</c:v>
                </c:pt>
                <c:pt idx="99">
                  <c:v>889.152</c:v>
                </c:pt>
                <c:pt idx="100">
                  <c:v>889.657</c:v>
                </c:pt>
                <c:pt idx="101">
                  <c:v>1004.159</c:v>
                </c:pt>
                <c:pt idx="102">
                  <c:v>852.813</c:v>
                </c:pt>
                <c:pt idx="103">
                  <c:v>819.279</c:v>
                </c:pt>
                <c:pt idx="104">
                  <c:v>1043.314</c:v>
                </c:pt>
                <c:pt idx="105">
                  <c:v>753.9929999999999</c:v>
                </c:pt>
                <c:pt idx="106">
                  <c:v>949.0450000000001</c:v>
                </c:pt>
                <c:pt idx="107">
                  <c:v>1076.949</c:v>
                </c:pt>
                <c:pt idx="108">
                  <c:v>956.506</c:v>
                </c:pt>
                <c:pt idx="109">
                  <c:v>911.199</c:v>
                </c:pt>
                <c:pt idx="110">
                  <c:v>929.3190000000001</c:v>
                </c:pt>
                <c:pt idx="111">
                  <c:v>855.012</c:v>
                </c:pt>
                <c:pt idx="112">
                  <c:v>847.7499999999999</c:v>
                </c:pt>
                <c:pt idx="113">
                  <c:v>975.9219999999999</c:v>
                </c:pt>
              </c:numCache>
            </c:numRef>
          </c:val>
          <c:smooth val="0"/>
        </c:ser>
        <c:marker val="1"/>
        <c:axId val="5226521"/>
        <c:axId val="47038690"/>
      </c:lineChart>
      <c:catAx>
        <c:axId val="5226521"/>
        <c:scaling>
          <c:orientation val="minMax"/>
        </c:scaling>
        <c:axPos val="b"/>
        <c:delete val="0"/>
        <c:numFmt formatCode="General" sourceLinked="1"/>
        <c:majorTickMark val="out"/>
        <c:minorTickMark val="none"/>
        <c:tickLblPos val="nextTo"/>
        <c:spPr>
          <a:ln w="3175">
            <a:solidFill>
              <a:srgbClr val="000000"/>
            </a:solidFill>
          </a:ln>
        </c:spPr>
        <c:crossAx val="47038690"/>
        <c:crosses val="autoZero"/>
        <c:auto val="1"/>
        <c:lblOffset val="100"/>
        <c:tickLblSkip val="5"/>
        <c:noMultiLvlLbl val="0"/>
      </c:catAx>
      <c:valAx>
        <c:axId val="470386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26521"/>
        <c:crossesAt val="1"/>
        <c:crossBetween val="between"/>
        <c:dispUnits/>
      </c:valAx>
      <c:spPr>
        <a:solidFill>
          <a:srgbClr val="C0C0C0"/>
        </a:solidFill>
        <a:ln w="12700">
          <a:solidFill>
            <a:srgbClr val="808080"/>
          </a:solidFill>
        </a:ln>
      </c:spPr>
    </c:plotArea>
    <c:legend>
      <c:legendPos val="r"/>
      <c:layout>
        <c:manualLayout>
          <c:xMode val="edge"/>
          <c:yMode val="edge"/>
          <c:x val="0.88225"/>
          <c:y val="0.40175"/>
          <c:w val="0.115"/>
          <c:h val="0.09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35"/>
          <c:w val="0.8555"/>
          <c:h val="0.913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Sheet1!$B$26:$DK$26</c:f>
              <c:numCache>
                <c:ptCount val="114"/>
                <c:pt idx="0">
                  <c:v>148</c:v>
                </c:pt>
                <c:pt idx="1">
                  <c:v>153</c:v>
                </c:pt>
                <c:pt idx="2">
                  <c:v>156</c:v>
                </c:pt>
                <c:pt idx="3">
                  <c:v>167</c:v>
                </c:pt>
                <c:pt idx="4">
                  <c:v>169</c:v>
                </c:pt>
                <c:pt idx="5">
                  <c:v>152</c:v>
                </c:pt>
                <c:pt idx="6">
                  <c:v>132</c:v>
                </c:pt>
                <c:pt idx="7">
                  <c:v>172</c:v>
                </c:pt>
                <c:pt idx="8">
                  <c:v>141</c:v>
                </c:pt>
                <c:pt idx="9">
                  <c:v>151</c:v>
                </c:pt>
                <c:pt idx="10">
                  <c:v>173</c:v>
                </c:pt>
                <c:pt idx="11">
                  <c:v>158</c:v>
                </c:pt>
                <c:pt idx="12">
                  <c:v>135</c:v>
                </c:pt>
                <c:pt idx="13">
                  <c:v>138</c:v>
                </c:pt>
                <c:pt idx="14">
                  <c:v>99</c:v>
                </c:pt>
                <c:pt idx="15">
                  <c:v>65</c:v>
                </c:pt>
                <c:pt idx="16">
                  <c:v>78</c:v>
                </c:pt>
                <c:pt idx="17">
                  <c:v>89</c:v>
                </c:pt>
                <c:pt idx="18">
                  <c:v>108</c:v>
                </c:pt>
                <c:pt idx="19">
                  <c:v>107</c:v>
                </c:pt>
                <c:pt idx="20">
                  <c:v>112</c:v>
                </c:pt>
                <c:pt idx="21">
                  <c:v>107</c:v>
                </c:pt>
                <c:pt idx="22">
                  <c:v>128</c:v>
                </c:pt>
                <c:pt idx="23">
                  <c:v>111</c:v>
                </c:pt>
                <c:pt idx="24">
                  <c:v>122</c:v>
                </c:pt>
                <c:pt idx="25">
                  <c:v>124</c:v>
                </c:pt>
                <c:pt idx="26">
                  <c:v>108</c:v>
                </c:pt>
                <c:pt idx="27">
                  <c:v>131</c:v>
                </c:pt>
                <c:pt idx="28">
                  <c:v>117</c:v>
                </c:pt>
                <c:pt idx="29">
                  <c:v>167</c:v>
                </c:pt>
                <c:pt idx="30">
                  <c:v>185</c:v>
                </c:pt>
                <c:pt idx="31">
                  <c:v>230</c:v>
                </c:pt>
                <c:pt idx="32">
                  <c:v>247</c:v>
                </c:pt>
                <c:pt idx="33">
                  <c:v>243</c:v>
                </c:pt>
                <c:pt idx="34">
                  <c:v>255</c:v>
                </c:pt>
                <c:pt idx="35">
                  <c:v>240</c:v>
                </c:pt>
                <c:pt idx="36">
                  <c:v>222</c:v>
                </c:pt>
                <c:pt idx="37">
                  <c:v>229</c:v>
                </c:pt>
                <c:pt idx="38">
                  <c:v>211</c:v>
                </c:pt>
                <c:pt idx="39">
                  <c:v>225</c:v>
                </c:pt>
                <c:pt idx="40">
                  <c:v>203</c:v>
                </c:pt>
                <c:pt idx="41">
                  <c:v>240</c:v>
                </c:pt>
                <c:pt idx="42">
                  <c:v>198</c:v>
                </c:pt>
                <c:pt idx="43">
                  <c:v>262</c:v>
                </c:pt>
                <c:pt idx="44">
                  <c:v>250</c:v>
                </c:pt>
                <c:pt idx="45">
                  <c:v>239</c:v>
                </c:pt>
                <c:pt idx="46">
                  <c:v>249</c:v>
                </c:pt>
                <c:pt idx="47">
                  <c:v>229</c:v>
                </c:pt>
                <c:pt idx="48">
                  <c:v>235</c:v>
                </c:pt>
                <c:pt idx="49">
                  <c:v>203</c:v>
                </c:pt>
                <c:pt idx="50">
                  <c:v>215</c:v>
                </c:pt>
                <c:pt idx="51">
                  <c:v>169</c:v>
                </c:pt>
                <c:pt idx="52">
                  <c:v>185</c:v>
                </c:pt>
                <c:pt idx="53">
                  <c:v>204</c:v>
                </c:pt>
                <c:pt idx="54">
                  <c:v>179</c:v>
                </c:pt>
                <c:pt idx="55">
                  <c:v>165</c:v>
                </c:pt>
                <c:pt idx="56">
                  <c:v>183</c:v>
                </c:pt>
                <c:pt idx="57">
                  <c:v>158</c:v>
                </c:pt>
                <c:pt idx="58">
                  <c:v>209</c:v>
                </c:pt>
                <c:pt idx="59">
                  <c:v>189</c:v>
                </c:pt>
                <c:pt idx="60">
                  <c:v>161</c:v>
                </c:pt>
                <c:pt idx="61">
                  <c:v>170</c:v>
                </c:pt>
                <c:pt idx="62">
                  <c:v>139</c:v>
                </c:pt>
                <c:pt idx="63">
                  <c:v>145</c:v>
                </c:pt>
                <c:pt idx="64">
                  <c:v>103</c:v>
                </c:pt>
                <c:pt idx="65">
                  <c:v>102</c:v>
                </c:pt>
                <c:pt idx="66">
                  <c:v>92</c:v>
                </c:pt>
                <c:pt idx="67">
                  <c:v>88</c:v>
                </c:pt>
                <c:pt idx="68">
                  <c:v>88.572</c:v>
                </c:pt>
                <c:pt idx="69">
                  <c:v>89.144</c:v>
                </c:pt>
                <c:pt idx="70">
                  <c:v>89.716</c:v>
                </c:pt>
                <c:pt idx="71">
                  <c:v>90.284</c:v>
                </c:pt>
                <c:pt idx="72">
                  <c:v>90.86</c:v>
                </c:pt>
                <c:pt idx="73">
                  <c:v>91.432</c:v>
                </c:pt>
                <c:pt idx="74">
                  <c:v>92</c:v>
                </c:pt>
                <c:pt idx="75">
                  <c:v>115</c:v>
                </c:pt>
                <c:pt idx="76">
                  <c:v>123</c:v>
                </c:pt>
                <c:pt idx="77">
                  <c:v>149</c:v>
                </c:pt>
                <c:pt idx="78">
                  <c:v>156</c:v>
                </c:pt>
                <c:pt idx="79">
                  <c:v>162</c:v>
                </c:pt>
                <c:pt idx="80">
                  <c:v>156</c:v>
                </c:pt>
                <c:pt idx="81">
                  <c:v>166</c:v>
                </c:pt>
                <c:pt idx="82">
                  <c:v>203</c:v>
                </c:pt>
                <c:pt idx="83">
                  <c:v>188</c:v>
                </c:pt>
                <c:pt idx="84">
                  <c:v>194</c:v>
                </c:pt>
                <c:pt idx="85">
                  <c:v>203</c:v>
                </c:pt>
                <c:pt idx="86">
                  <c:v>173</c:v>
                </c:pt>
                <c:pt idx="87">
                  <c:v>182</c:v>
                </c:pt>
                <c:pt idx="88">
                  <c:v>172</c:v>
                </c:pt>
                <c:pt idx="89">
                  <c:v>186</c:v>
                </c:pt>
                <c:pt idx="90">
                  <c:v>179</c:v>
                </c:pt>
                <c:pt idx="91">
                  <c:v>184</c:v>
                </c:pt>
                <c:pt idx="92">
                  <c:v>193</c:v>
                </c:pt>
                <c:pt idx="93">
                  <c:v>166</c:v>
                </c:pt>
                <c:pt idx="94">
                  <c:v>191</c:v>
                </c:pt>
                <c:pt idx="95">
                  <c:v>176</c:v>
                </c:pt>
                <c:pt idx="96">
                  <c:v>146</c:v>
                </c:pt>
                <c:pt idx="97">
                  <c:v>125.46000000000001</c:v>
                </c:pt>
                <c:pt idx="98">
                  <c:v>124.44</c:v>
                </c:pt>
                <c:pt idx="99">
                  <c:v>151.98</c:v>
                </c:pt>
                <c:pt idx="100">
                  <c:v>131.58</c:v>
                </c:pt>
                <c:pt idx="101">
                  <c:v>172.38</c:v>
                </c:pt>
                <c:pt idx="102">
                  <c:v>134.64000000000001</c:v>
                </c:pt>
                <c:pt idx="103">
                  <c:v>153</c:v>
                </c:pt>
                <c:pt idx="104">
                  <c:v>186.66</c:v>
                </c:pt>
                <c:pt idx="105">
                  <c:v>154.02</c:v>
                </c:pt>
                <c:pt idx="106">
                  <c:v>172.38</c:v>
                </c:pt>
                <c:pt idx="107">
                  <c:v>200.94</c:v>
                </c:pt>
                <c:pt idx="108">
                  <c:v>187.68</c:v>
                </c:pt>
                <c:pt idx="109">
                  <c:v>158.1</c:v>
                </c:pt>
                <c:pt idx="110">
                  <c:v>175.44</c:v>
                </c:pt>
                <c:pt idx="111">
                  <c:v>162.18</c:v>
                </c:pt>
                <c:pt idx="112">
                  <c:v>169.32</c:v>
                </c:pt>
                <c:pt idx="113">
                  <c:v>192.78</c:v>
                </c:pt>
              </c:numCache>
            </c:numRef>
          </c:val>
          <c:smooth val="0"/>
        </c:ser>
        <c:marker val="1"/>
        <c:axId val="20695027"/>
        <c:axId val="52037516"/>
      </c:lineChart>
      <c:catAx>
        <c:axId val="20695027"/>
        <c:scaling>
          <c:orientation val="minMax"/>
        </c:scaling>
        <c:axPos val="b"/>
        <c:delete val="0"/>
        <c:numFmt formatCode="General" sourceLinked="1"/>
        <c:majorTickMark val="out"/>
        <c:minorTickMark val="none"/>
        <c:tickLblPos val="nextTo"/>
        <c:spPr>
          <a:ln w="3175">
            <a:solidFill>
              <a:srgbClr val="000000"/>
            </a:solidFill>
          </a:ln>
        </c:spPr>
        <c:crossAx val="52037516"/>
        <c:crosses val="autoZero"/>
        <c:auto val="1"/>
        <c:lblOffset val="100"/>
        <c:tickLblSkip val="5"/>
        <c:noMultiLvlLbl val="0"/>
      </c:catAx>
      <c:valAx>
        <c:axId val="520375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95027"/>
        <c:crossesAt val="1"/>
        <c:crossBetween val="between"/>
        <c:dispUnits/>
      </c:valAx>
      <c:spPr>
        <a:solidFill>
          <a:srgbClr val="C0C0C0"/>
        </a:solidFill>
        <a:ln w="12700">
          <a:solidFill>
            <a:srgbClr val="808080"/>
          </a:solidFill>
        </a:ln>
      </c:spPr>
    </c:plotArea>
    <c:legend>
      <c:legendPos val="r"/>
      <c:layout>
        <c:manualLayout>
          <c:xMode val="edge"/>
          <c:yMode val="edge"/>
          <c:x val="0.88225"/>
          <c:y val="0.40175"/>
          <c:w val="0.115"/>
          <c:h val="0.09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275"/>
          <c:w val="0.849"/>
          <c:h val="0.914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Sheet1!$B$12:$DK$12</c:f>
              <c:numCache/>
            </c:numRef>
          </c:val>
          <c:smooth val="0"/>
        </c:ser>
        <c:marker val="1"/>
        <c:axId val="65684461"/>
        <c:axId val="54289238"/>
      </c:lineChart>
      <c:catAx>
        <c:axId val="65684461"/>
        <c:scaling>
          <c:orientation val="minMax"/>
        </c:scaling>
        <c:axPos val="b"/>
        <c:delete val="0"/>
        <c:numFmt formatCode="General" sourceLinked="1"/>
        <c:majorTickMark val="out"/>
        <c:minorTickMark val="none"/>
        <c:tickLblPos val="nextTo"/>
        <c:spPr>
          <a:ln w="3175">
            <a:solidFill>
              <a:srgbClr val="000000"/>
            </a:solidFill>
          </a:ln>
        </c:spPr>
        <c:crossAx val="54289238"/>
        <c:crosses val="autoZero"/>
        <c:auto val="1"/>
        <c:lblOffset val="100"/>
        <c:tickLblSkip val="6"/>
        <c:noMultiLvlLbl val="0"/>
      </c:catAx>
      <c:valAx>
        <c:axId val="54289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84461"/>
        <c:crossesAt val="1"/>
        <c:crossBetween val="between"/>
        <c:dispUnits/>
      </c:valAx>
      <c:spPr>
        <a:solidFill>
          <a:srgbClr val="C0C0C0"/>
        </a:solidFill>
        <a:ln w="12700">
          <a:solidFill>
            <a:srgbClr val="808080"/>
          </a:solidFill>
        </a:ln>
      </c:spPr>
    </c:plotArea>
    <c:legend>
      <c:legendPos val="r"/>
      <c:layout>
        <c:manualLayout>
          <c:xMode val="edge"/>
          <c:yMode val="edge"/>
          <c:x val="0.877"/>
          <c:y val="0.40475"/>
          <c:w val="0.12175"/>
          <c:h val="0.097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9525</xdr:rowOff>
    </xdr:from>
    <xdr:to>
      <xdr:col>20</xdr:col>
      <xdr:colOff>114300</xdr:colOff>
      <xdr:row>72</xdr:row>
      <xdr:rowOff>19050</xdr:rowOff>
    </xdr:to>
    <xdr:graphicFrame>
      <xdr:nvGraphicFramePr>
        <xdr:cNvPr id="1" name="Chart 2"/>
        <xdr:cNvGraphicFramePr/>
      </xdr:nvGraphicFramePr>
      <xdr:xfrm>
        <a:off x="0" y="9467850"/>
        <a:ext cx="7029450" cy="2114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20</xdr:col>
      <xdr:colOff>123825</xdr:colOff>
      <xdr:row>91</xdr:row>
      <xdr:rowOff>19050</xdr:rowOff>
    </xdr:to>
    <xdr:graphicFrame>
      <xdr:nvGraphicFramePr>
        <xdr:cNvPr id="2" name="Chart 7"/>
        <xdr:cNvGraphicFramePr/>
      </xdr:nvGraphicFramePr>
      <xdr:xfrm>
        <a:off x="0" y="12534900"/>
        <a:ext cx="7038975" cy="2124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97</xdr:row>
      <xdr:rowOff>0</xdr:rowOff>
    </xdr:from>
    <xdr:to>
      <xdr:col>20</xdr:col>
      <xdr:colOff>123825</xdr:colOff>
      <xdr:row>110</xdr:row>
      <xdr:rowOff>19050</xdr:rowOff>
    </xdr:to>
    <xdr:graphicFrame>
      <xdr:nvGraphicFramePr>
        <xdr:cNvPr id="3" name="Chart 8"/>
        <xdr:cNvGraphicFramePr/>
      </xdr:nvGraphicFramePr>
      <xdr:xfrm>
        <a:off x="0" y="15611475"/>
        <a:ext cx="7038975" cy="2124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116</xdr:row>
      <xdr:rowOff>0</xdr:rowOff>
    </xdr:from>
    <xdr:to>
      <xdr:col>20</xdr:col>
      <xdr:colOff>133350</xdr:colOff>
      <xdr:row>129</xdr:row>
      <xdr:rowOff>28575</xdr:rowOff>
    </xdr:to>
    <xdr:graphicFrame>
      <xdr:nvGraphicFramePr>
        <xdr:cNvPr id="4" name="Chart 9"/>
        <xdr:cNvGraphicFramePr/>
      </xdr:nvGraphicFramePr>
      <xdr:xfrm>
        <a:off x="0" y="18688050"/>
        <a:ext cx="7048500" cy="2133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H115"/>
  <sheetViews>
    <sheetView tabSelected="1" zoomScalePageLayoutView="0" workbookViewId="0" topLeftCell="CD4">
      <selection activeCell="DS38" sqref="DS38"/>
    </sheetView>
  </sheetViews>
  <sheetFormatPr defaultColWidth="9.140625" defaultRowHeight="12.75"/>
  <cols>
    <col min="1" max="1" width="14.140625" style="0" customWidth="1"/>
    <col min="2" max="83" width="4.7109375" style="0" customWidth="1"/>
    <col min="84" max="84" width="5.28125" style="0" customWidth="1"/>
    <col min="85" max="85" width="5.57421875" style="0" customWidth="1"/>
    <col min="86" max="88" width="4.7109375" style="0" customWidth="1"/>
    <col min="89" max="115" width="5.140625" style="0" customWidth="1"/>
    <col min="116" max="116" width="8.00390625" style="0" customWidth="1"/>
    <col min="117" max="117" width="8.421875" style="1" customWidth="1"/>
    <col min="118" max="119" width="0.5625" style="0" customWidth="1"/>
    <col min="120" max="120" width="13.28125" style="0" customWidth="1"/>
    <col min="121" max="121" width="13.00390625" style="0" customWidth="1"/>
    <col min="122" max="138" width="5.140625" style="0" customWidth="1"/>
  </cols>
  <sheetData>
    <row r="1" spans="1:119" ht="12.75">
      <c r="A1" t="s">
        <v>133</v>
      </c>
      <c r="BR1" s="11"/>
      <c r="BS1" s="11"/>
      <c r="BT1" s="11"/>
      <c r="BU1" s="11"/>
      <c r="BV1" s="11"/>
      <c r="BW1" s="11"/>
      <c r="DL1" s="8" t="s">
        <v>89</v>
      </c>
      <c r="DM1" s="8" t="s">
        <v>28</v>
      </c>
      <c r="DN1" s="5"/>
      <c r="DO1" s="2"/>
    </row>
    <row r="2" spans="2:120" ht="12.75">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4">
        <v>51</v>
      </c>
      <c r="BA2" s="4">
        <v>52</v>
      </c>
      <c r="BB2" s="4">
        <v>53</v>
      </c>
      <c r="BC2" s="4">
        <v>54</v>
      </c>
      <c r="BD2" s="4">
        <v>55</v>
      </c>
      <c r="BE2" s="4">
        <v>56</v>
      </c>
      <c r="BF2" s="4">
        <v>57</v>
      </c>
      <c r="BG2" s="4">
        <v>58</v>
      </c>
      <c r="BH2" s="4">
        <v>59</v>
      </c>
      <c r="BI2" s="4">
        <v>60</v>
      </c>
      <c r="BJ2" s="4">
        <v>61</v>
      </c>
      <c r="BK2" s="4">
        <v>62</v>
      </c>
      <c r="BL2" s="4">
        <v>63</v>
      </c>
      <c r="BM2" s="4">
        <v>64</v>
      </c>
      <c r="BN2" s="4">
        <v>65</v>
      </c>
      <c r="BO2" s="4">
        <v>66</v>
      </c>
      <c r="BP2" s="4">
        <v>67</v>
      </c>
      <c r="BQ2" s="4">
        <v>68</v>
      </c>
      <c r="BR2" s="4">
        <v>69</v>
      </c>
      <c r="BS2" s="4">
        <v>70</v>
      </c>
      <c r="BT2" s="4">
        <v>71</v>
      </c>
      <c r="BU2" s="4">
        <v>72</v>
      </c>
      <c r="BV2" s="4">
        <v>73</v>
      </c>
      <c r="BW2" s="4">
        <v>74</v>
      </c>
      <c r="BX2" s="4">
        <v>75</v>
      </c>
      <c r="BY2" s="4">
        <v>76</v>
      </c>
      <c r="BZ2" s="4">
        <v>77</v>
      </c>
      <c r="CA2" s="4">
        <v>78</v>
      </c>
      <c r="CB2" s="4">
        <v>79</v>
      </c>
      <c r="CC2" s="4">
        <v>80</v>
      </c>
      <c r="CD2" s="4">
        <v>81</v>
      </c>
      <c r="CE2" s="4">
        <v>82</v>
      </c>
      <c r="CF2" s="4">
        <v>83</v>
      </c>
      <c r="CG2" s="4">
        <v>84</v>
      </c>
      <c r="CH2" s="4">
        <v>85</v>
      </c>
      <c r="CI2" s="4">
        <v>86</v>
      </c>
      <c r="CJ2" s="4">
        <v>87</v>
      </c>
      <c r="CK2" s="4">
        <v>88</v>
      </c>
      <c r="CL2" s="4">
        <v>89</v>
      </c>
      <c r="CM2" s="4">
        <v>90</v>
      </c>
      <c r="CN2" s="4">
        <v>91</v>
      </c>
      <c r="CO2" s="4">
        <v>92</v>
      </c>
      <c r="CP2" s="4">
        <v>93</v>
      </c>
      <c r="CQ2" s="4">
        <v>94</v>
      </c>
      <c r="CR2" s="4">
        <v>95</v>
      </c>
      <c r="CS2" s="4">
        <v>96</v>
      </c>
      <c r="CT2" s="4">
        <v>97</v>
      </c>
      <c r="CU2" s="4">
        <v>98</v>
      </c>
      <c r="CV2" s="4">
        <v>99</v>
      </c>
      <c r="CW2" s="4">
        <v>100</v>
      </c>
      <c r="CX2" s="4">
        <v>101</v>
      </c>
      <c r="CY2" s="4">
        <v>102</v>
      </c>
      <c r="CZ2" s="4">
        <v>103</v>
      </c>
      <c r="DA2" s="4">
        <v>104</v>
      </c>
      <c r="DB2" s="4">
        <v>105</v>
      </c>
      <c r="DC2" s="4">
        <v>106</v>
      </c>
      <c r="DD2" s="4">
        <v>107</v>
      </c>
      <c r="DE2" s="4">
        <v>108</v>
      </c>
      <c r="DF2" s="4">
        <v>109</v>
      </c>
      <c r="DG2" s="4">
        <v>110</v>
      </c>
      <c r="DH2" s="4">
        <v>111</v>
      </c>
      <c r="DI2" s="4">
        <v>112</v>
      </c>
      <c r="DJ2" s="4">
        <v>113</v>
      </c>
      <c r="DK2" s="4">
        <v>114</v>
      </c>
      <c r="DL2" s="8" t="s">
        <v>88</v>
      </c>
      <c r="DM2" s="8" t="s">
        <v>88</v>
      </c>
      <c r="DN2" s="5"/>
      <c r="DO2" s="2"/>
      <c r="DP2" s="1"/>
    </row>
    <row r="3" spans="2:138" ht="12.75">
      <c r="B3" s="2" t="s">
        <v>8</v>
      </c>
      <c r="C3" s="2" t="s">
        <v>9</v>
      </c>
      <c r="D3" s="2" t="s">
        <v>9</v>
      </c>
      <c r="E3" s="2" t="s">
        <v>10</v>
      </c>
      <c r="F3" s="2" t="s">
        <v>11</v>
      </c>
      <c r="G3" s="2" t="s">
        <v>26</v>
      </c>
      <c r="H3" s="2" t="s">
        <v>24</v>
      </c>
      <c r="I3" s="2" t="s">
        <v>25</v>
      </c>
      <c r="J3" s="5" t="s">
        <v>13</v>
      </c>
      <c r="K3" s="5" t="s">
        <v>42</v>
      </c>
      <c r="L3" s="5" t="s">
        <v>12</v>
      </c>
      <c r="M3" s="5" t="s">
        <v>14</v>
      </c>
      <c r="N3" s="2" t="s">
        <v>12</v>
      </c>
      <c r="O3" s="2" t="s">
        <v>13</v>
      </c>
      <c r="P3" s="2" t="s">
        <v>13</v>
      </c>
      <c r="Q3" s="2" t="s">
        <v>14</v>
      </c>
      <c r="R3" s="2" t="s">
        <v>15</v>
      </c>
      <c r="S3" s="2" t="s">
        <v>21</v>
      </c>
      <c r="T3" s="2" t="s">
        <v>22</v>
      </c>
      <c r="U3" s="3" t="s">
        <v>27</v>
      </c>
      <c r="V3" s="5" t="s">
        <v>29</v>
      </c>
      <c r="W3" s="5" t="s">
        <v>43</v>
      </c>
      <c r="X3" s="5" t="s">
        <v>44</v>
      </c>
      <c r="Y3" s="5" t="s">
        <v>46</v>
      </c>
      <c r="Z3" s="5" t="s">
        <v>44</v>
      </c>
      <c r="AA3" s="5" t="s">
        <v>29</v>
      </c>
      <c r="AB3" s="5" t="s">
        <v>29</v>
      </c>
      <c r="AC3" s="5" t="s">
        <v>46</v>
      </c>
      <c r="AD3" s="5" t="s">
        <v>48</v>
      </c>
      <c r="AE3" s="5" t="s">
        <v>49</v>
      </c>
      <c r="AF3" s="5" t="s">
        <v>50</v>
      </c>
      <c r="AG3" s="5" t="s">
        <v>51</v>
      </c>
      <c r="AH3" s="5" t="s">
        <v>53</v>
      </c>
      <c r="AI3" s="5" t="s">
        <v>54</v>
      </c>
      <c r="AJ3" s="5" t="s">
        <v>55</v>
      </c>
      <c r="AK3" s="5" t="s">
        <v>56</v>
      </c>
      <c r="AL3" s="5" t="s">
        <v>55</v>
      </c>
      <c r="AM3" s="5" t="s">
        <v>53</v>
      </c>
      <c r="AN3" s="5" t="s">
        <v>53</v>
      </c>
      <c r="AO3" s="5" t="s">
        <v>56</v>
      </c>
      <c r="AP3" s="5" t="s">
        <v>58</v>
      </c>
      <c r="AQ3" s="5" t="s">
        <v>59</v>
      </c>
      <c r="AR3" s="5" t="s">
        <v>60</v>
      </c>
      <c r="AS3" s="5" t="s">
        <v>63</v>
      </c>
      <c r="AT3" s="5" t="s">
        <v>64</v>
      </c>
      <c r="AU3" s="5" t="s">
        <v>65</v>
      </c>
      <c r="AV3" s="5" t="s">
        <v>66</v>
      </c>
      <c r="AW3" s="5" t="s">
        <v>67</v>
      </c>
      <c r="AX3" s="5" t="s">
        <v>66</v>
      </c>
      <c r="AY3" s="5" t="s">
        <v>64</v>
      </c>
      <c r="AZ3" s="5" t="s">
        <v>64</v>
      </c>
      <c r="BA3" s="5" t="s">
        <v>67</v>
      </c>
      <c r="BB3" s="5" t="s">
        <v>68</v>
      </c>
      <c r="BC3" s="5" t="s">
        <v>69</v>
      </c>
      <c r="BD3" s="5" t="s">
        <v>70</v>
      </c>
      <c r="BE3" s="5" t="s">
        <v>71</v>
      </c>
      <c r="BF3" s="5" t="s">
        <v>72</v>
      </c>
      <c r="BG3" s="5" t="s">
        <v>73</v>
      </c>
      <c r="BH3" s="5" t="s">
        <v>74</v>
      </c>
      <c r="BI3" s="5" t="s">
        <v>75</v>
      </c>
      <c r="BJ3" s="5" t="s">
        <v>74</v>
      </c>
      <c r="BK3" s="5" t="s">
        <v>72</v>
      </c>
      <c r="BL3" s="5" t="s">
        <v>72</v>
      </c>
      <c r="BM3" s="5" t="s">
        <v>75</v>
      </c>
      <c r="BN3" s="5" t="s">
        <v>76</v>
      </c>
      <c r="BO3" s="5" t="s">
        <v>77</v>
      </c>
      <c r="BP3" s="5" t="s">
        <v>79</v>
      </c>
      <c r="BQ3" s="5" t="s">
        <v>80</v>
      </c>
      <c r="BR3" s="5" t="s">
        <v>81</v>
      </c>
      <c r="BS3" s="5" t="s">
        <v>82</v>
      </c>
      <c r="BT3" s="5" t="s">
        <v>83</v>
      </c>
      <c r="BU3" s="5" t="s">
        <v>84</v>
      </c>
      <c r="BV3" s="5" t="s">
        <v>83</v>
      </c>
      <c r="BW3" s="5" t="s">
        <v>81</v>
      </c>
      <c r="BX3" s="5" t="s">
        <v>81</v>
      </c>
      <c r="BY3" s="5" t="s">
        <v>84</v>
      </c>
      <c r="BZ3" s="5" t="s">
        <v>92</v>
      </c>
      <c r="CA3" s="5" t="s">
        <v>93</v>
      </c>
      <c r="CB3" s="5" t="s">
        <v>94</v>
      </c>
      <c r="CC3" s="5" t="s">
        <v>95</v>
      </c>
      <c r="CD3" s="5" t="s">
        <v>96</v>
      </c>
      <c r="CE3" s="5" t="s">
        <v>97</v>
      </c>
      <c r="CF3" s="5" t="s">
        <v>98</v>
      </c>
      <c r="CG3" s="5" t="s">
        <v>99</v>
      </c>
      <c r="CH3" s="5" t="s">
        <v>98</v>
      </c>
      <c r="CI3" s="5" t="s">
        <v>96</v>
      </c>
      <c r="CJ3" s="5" t="s">
        <v>96</v>
      </c>
      <c r="CK3" s="5" t="s">
        <v>99</v>
      </c>
      <c r="CL3" s="5" t="s">
        <v>101</v>
      </c>
      <c r="CM3" s="5" t="s">
        <v>102</v>
      </c>
      <c r="CN3" s="5" t="s">
        <v>103</v>
      </c>
      <c r="CO3" s="5" t="s">
        <v>104</v>
      </c>
      <c r="CP3" s="5" t="s">
        <v>105</v>
      </c>
      <c r="CQ3" s="5" t="s">
        <v>106</v>
      </c>
      <c r="CR3" s="5" t="s">
        <v>107</v>
      </c>
      <c r="CS3" s="5" t="s">
        <v>108</v>
      </c>
      <c r="CT3" s="5" t="s">
        <v>107</v>
      </c>
      <c r="CU3" s="5" t="s">
        <v>105</v>
      </c>
      <c r="CV3" s="5" t="s">
        <v>105</v>
      </c>
      <c r="CW3" s="5" t="s">
        <v>108</v>
      </c>
      <c r="CX3" s="5" t="s">
        <v>110</v>
      </c>
      <c r="CY3" s="5" t="s">
        <v>111</v>
      </c>
      <c r="CZ3" s="5" t="s">
        <v>112</v>
      </c>
      <c r="DA3" s="5" t="s">
        <v>113</v>
      </c>
      <c r="DB3" s="5" t="s">
        <v>116</v>
      </c>
      <c r="DC3" s="5" t="s">
        <v>117</v>
      </c>
      <c r="DD3" s="5" t="s">
        <v>118</v>
      </c>
      <c r="DE3" s="5" t="s">
        <v>119</v>
      </c>
      <c r="DF3" s="5" t="s">
        <v>118</v>
      </c>
      <c r="DG3" s="5" t="s">
        <v>116</v>
      </c>
      <c r="DH3" s="5" t="s">
        <v>9</v>
      </c>
      <c r="DI3" s="5" t="s">
        <v>119</v>
      </c>
      <c r="DJ3" s="5" t="s">
        <v>120</v>
      </c>
      <c r="DK3" s="5" t="s">
        <v>121</v>
      </c>
      <c r="DL3" s="8" t="s">
        <v>87</v>
      </c>
      <c r="DM3" s="9" t="s">
        <v>87</v>
      </c>
      <c r="DN3" s="3"/>
      <c r="DO3" s="3"/>
      <c r="DQ3" t="s">
        <v>130</v>
      </c>
      <c r="DR3" t="s">
        <v>105</v>
      </c>
      <c r="DS3" t="s">
        <v>105</v>
      </c>
      <c r="DT3" t="s">
        <v>108</v>
      </c>
      <c r="DU3" t="s">
        <v>110</v>
      </c>
      <c r="DV3" t="s">
        <v>111</v>
      </c>
      <c r="DW3" t="s">
        <v>112</v>
      </c>
      <c r="DX3" t="s">
        <v>113</v>
      </c>
      <c r="DY3" t="s">
        <v>116</v>
      </c>
      <c r="DZ3" t="s">
        <v>117</v>
      </c>
      <c r="EA3" t="s">
        <v>118</v>
      </c>
      <c r="EB3" t="s">
        <v>119</v>
      </c>
      <c r="EC3" t="s">
        <v>118</v>
      </c>
      <c r="ED3" t="s">
        <v>116</v>
      </c>
      <c r="EE3" t="s">
        <v>116</v>
      </c>
      <c r="EF3" t="s">
        <v>119</v>
      </c>
      <c r="EG3" t="s">
        <v>120</v>
      </c>
      <c r="EH3" t="s">
        <v>121</v>
      </c>
    </row>
    <row r="4" spans="2:122" ht="12.75">
      <c r="B4" s="2"/>
      <c r="C4" s="2"/>
      <c r="D4" s="2"/>
      <c r="E4" s="2"/>
      <c r="F4" s="2"/>
      <c r="G4" s="2"/>
      <c r="H4" s="2"/>
      <c r="I4" s="2"/>
      <c r="J4" s="5"/>
      <c r="K4" s="5"/>
      <c r="L4" s="5"/>
      <c r="M4" s="5"/>
      <c r="N4" s="2"/>
      <c r="O4" s="2"/>
      <c r="P4" s="2"/>
      <c r="Q4" s="2"/>
      <c r="R4" s="2"/>
      <c r="S4" s="2"/>
      <c r="T4" s="2"/>
      <c r="U4" s="3"/>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12" t="s">
        <v>86</v>
      </c>
      <c r="BS4" s="12" t="s">
        <v>86</v>
      </c>
      <c r="BT4" s="12" t="s">
        <v>86</v>
      </c>
      <c r="BU4" s="12" t="s">
        <v>86</v>
      </c>
      <c r="BV4" s="12" t="s">
        <v>86</v>
      </c>
      <c r="BW4" s="12" t="s">
        <v>86</v>
      </c>
      <c r="BX4" s="5"/>
      <c r="BY4" s="5"/>
      <c r="BZ4" s="5"/>
      <c r="CA4" s="5"/>
      <c r="CB4" s="5"/>
      <c r="CC4" s="5"/>
      <c r="CD4" s="5"/>
      <c r="CE4" s="5"/>
      <c r="CF4" s="5"/>
      <c r="CG4" s="5"/>
      <c r="CH4" s="5"/>
      <c r="CI4" s="5"/>
      <c r="CJ4" s="5"/>
      <c r="CK4" s="5"/>
      <c r="CL4" s="5"/>
      <c r="CM4" s="5"/>
      <c r="CN4" s="5"/>
      <c r="CO4" s="5"/>
      <c r="CP4" s="5"/>
      <c r="CQ4" s="5"/>
      <c r="CR4" s="5"/>
      <c r="CS4" s="5"/>
      <c r="CT4" s="5"/>
      <c r="CU4" s="11" t="s">
        <v>86</v>
      </c>
      <c r="CV4" s="11" t="s">
        <v>86</v>
      </c>
      <c r="CW4" s="11" t="s">
        <v>86</v>
      </c>
      <c r="CX4" s="11" t="s">
        <v>86</v>
      </c>
      <c r="CY4" s="11" t="s">
        <v>86</v>
      </c>
      <c r="CZ4" s="11" t="s">
        <v>86</v>
      </c>
      <c r="DA4" s="11" t="s">
        <v>86</v>
      </c>
      <c r="DB4" s="11" t="s">
        <v>86</v>
      </c>
      <c r="DC4" s="11" t="s">
        <v>86</v>
      </c>
      <c r="DD4" s="11" t="s">
        <v>86</v>
      </c>
      <c r="DE4" s="11" t="s">
        <v>86</v>
      </c>
      <c r="DF4" s="11" t="s">
        <v>86</v>
      </c>
      <c r="DG4" s="11" t="s">
        <v>86</v>
      </c>
      <c r="DH4" s="11" t="s">
        <v>86</v>
      </c>
      <c r="DI4" s="11" t="s">
        <v>86</v>
      </c>
      <c r="DJ4" s="11" t="s">
        <v>86</v>
      </c>
      <c r="DK4" s="11" t="s">
        <v>86</v>
      </c>
      <c r="DL4" s="8" t="s">
        <v>91</v>
      </c>
      <c r="DM4" s="9" t="s">
        <v>90</v>
      </c>
      <c r="DN4" s="3"/>
      <c r="DO4" s="3"/>
      <c r="DQ4" t="s">
        <v>131</v>
      </c>
      <c r="DR4" t="s">
        <v>132</v>
      </c>
    </row>
    <row r="5" spans="2:119" ht="5.25" customHeight="1">
      <c r="B5" s="2"/>
      <c r="C5" s="2"/>
      <c r="D5" s="2"/>
      <c r="E5" s="2"/>
      <c r="F5" s="2"/>
      <c r="G5" s="2"/>
      <c r="H5" s="2"/>
      <c r="I5" s="2"/>
      <c r="J5" s="5"/>
      <c r="K5" s="5"/>
      <c r="L5" s="5"/>
      <c r="M5" s="5"/>
      <c r="N5" s="2"/>
      <c r="O5" s="2"/>
      <c r="P5" s="2"/>
      <c r="Q5" s="2"/>
      <c r="R5" s="2"/>
      <c r="S5" s="2"/>
      <c r="T5" s="2"/>
      <c r="U5" s="3"/>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9"/>
      <c r="DN5" s="3"/>
      <c r="DO5" s="3"/>
    </row>
    <row r="6" spans="1:120" ht="12.75">
      <c r="A6" t="s">
        <v>20</v>
      </c>
      <c r="B6">
        <v>64</v>
      </c>
      <c r="C6">
        <v>60</v>
      </c>
      <c r="D6">
        <v>45</v>
      </c>
      <c r="E6">
        <v>48</v>
      </c>
      <c r="F6">
        <v>35</v>
      </c>
      <c r="G6">
        <v>44</v>
      </c>
      <c r="H6">
        <v>28</v>
      </c>
      <c r="I6">
        <v>40</v>
      </c>
      <c r="J6" s="2">
        <v>42</v>
      </c>
      <c r="K6" s="2">
        <v>53</v>
      </c>
      <c r="L6" s="2">
        <v>56</v>
      </c>
      <c r="M6" s="2">
        <v>45</v>
      </c>
      <c r="N6">
        <v>45</v>
      </c>
      <c r="O6">
        <v>42</v>
      </c>
      <c r="P6">
        <v>39</v>
      </c>
      <c r="Q6">
        <v>28</v>
      </c>
      <c r="R6">
        <v>30</v>
      </c>
      <c r="S6">
        <v>34</v>
      </c>
      <c r="T6">
        <v>36</v>
      </c>
      <c r="U6">
        <v>42</v>
      </c>
      <c r="V6">
        <v>48</v>
      </c>
      <c r="W6">
        <v>54</v>
      </c>
      <c r="X6">
        <v>50</v>
      </c>
      <c r="Y6">
        <v>45</v>
      </c>
      <c r="Z6">
        <v>51</v>
      </c>
      <c r="AA6">
        <v>47</v>
      </c>
      <c r="AB6">
        <v>52</v>
      </c>
      <c r="AC6">
        <v>47</v>
      </c>
      <c r="AD6">
        <v>41</v>
      </c>
      <c r="AE6">
        <v>62</v>
      </c>
      <c r="AF6">
        <v>60</v>
      </c>
      <c r="AG6">
        <v>53</v>
      </c>
      <c r="AH6">
        <v>67</v>
      </c>
      <c r="AI6">
        <v>64</v>
      </c>
      <c r="AJ6">
        <v>75</v>
      </c>
      <c r="AK6">
        <v>60</v>
      </c>
      <c r="AL6">
        <v>54</v>
      </c>
      <c r="AM6">
        <v>48</v>
      </c>
      <c r="AN6">
        <v>49</v>
      </c>
      <c r="AO6">
        <v>57</v>
      </c>
      <c r="AP6">
        <v>50</v>
      </c>
      <c r="AQ6">
        <v>56</v>
      </c>
      <c r="AR6">
        <v>47</v>
      </c>
      <c r="AS6">
        <v>59</v>
      </c>
      <c r="AT6">
        <v>57</v>
      </c>
      <c r="AU6">
        <v>54</v>
      </c>
      <c r="AV6">
        <v>65</v>
      </c>
      <c r="AW6">
        <v>57</v>
      </c>
      <c r="AX6">
        <v>51</v>
      </c>
      <c r="AY6">
        <v>50</v>
      </c>
      <c r="AZ6">
        <v>51</v>
      </c>
      <c r="BA6">
        <v>48</v>
      </c>
      <c r="BB6">
        <v>47</v>
      </c>
      <c r="BC6">
        <v>34</v>
      </c>
      <c r="BD6">
        <v>32</v>
      </c>
      <c r="BE6">
        <v>33</v>
      </c>
      <c r="BF6">
        <v>38</v>
      </c>
      <c r="BG6">
        <v>40</v>
      </c>
      <c r="BH6">
        <v>48</v>
      </c>
      <c r="BI6">
        <v>50</v>
      </c>
      <c r="BJ6">
        <v>43</v>
      </c>
      <c r="BK6">
        <v>46</v>
      </c>
      <c r="BL6">
        <v>30</v>
      </c>
      <c r="BM6">
        <v>18</v>
      </c>
      <c r="BN6">
        <v>16</v>
      </c>
      <c r="BO6">
        <v>14</v>
      </c>
      <c r="BP6">
        <v>10</v>
      </c>
      <c r="BQ6">
        <v>11</v>
      </c>
      <c r="BR6" s="7">
        <f>SUM(BX6-BQ6)*0.143+BQ6</f>
        <v>9.713000000000001</v>
      </c>
      <c r="BS6" s="7">
        <f>SUM(BX6-BQ6)*0.286+BQ6</f>
        <v>8.426</v>
      </c>
      <c r="BT6" s="7">
        <f>+SUM(BX6-BQ6)*0.429+BQ6</f>
        <v>7.139</v>
      </c>
      <c r="BU6" s="7">
        <f>SUM(BX6-BQ6)*0.571+BQ6</f>
        <v>5.861000000000001</v>
      </c>
      <c r="BV6" s="7">
        <f>SUM(BX6-BQ6)*0.715+BQ6</f>
        <v>4.565</v>
      </c>
      <c r="BW6" s="7">
        <f>SUM(BX6-BQ6)*0.858+BQ6</f>
        <v>3.2780000000000005</v>
      </c>
      <c r="BX6">
        <v>2</v>
      </c>
      <c r="BY6">
        <v>1</v>
      </c>
      <c r="BZ6">
        <v>1</v>
      </c>
      <c r="CA6">
        <v>1</v>
      </c>
      <c r="CB6">
        <v>1</v>
      </c>
      <c r="CC6">
        <v>1</v>
      </c>
      <c r="CD6">
        <v>1</v>
      </c>
      <c r="CE6">
        <v>1</v>
      </c>
      <c r="CF6">
        <v>3</v>
      </c>
      <c r="CG6">
        <v>1</v>
      </c>
      <c r="CH6">
        <v>1</v>
      </c>
      <c r="CI6">
        <v>1</v>
      </c>
      <c r="CJ6">
        <v>1</v>
      </c>
      <c r="CK6">
        <v>1</v>
      </c>
      <c r="CL6">
        <v>0</v>
      </c>
      <c r="CM6">
        <v>1</v>
      </c>
      <c r="CN6">
        <v>0</v>
      </c>
      <c r="CO6">
        <v>0</v>
      </c>
      <c r="CP6">
        <v>1</v>
      </c>
      <c r="CQ6">
        <v>1</v>
      </c>
      <c r="CR6">
        <v>1</v>
      </c>
      <c r="CS6">
        <v>1</v>
      </c>
      <c r="CT6">
        <v>0</v>
      </c>
      <c r="DL6" s="1"/>
      <c r="DN6" s="1"/>
      <c r="DO6" s="1"/>
      <c r="DP6" t="s">
        <v>20</v>
      </c>
    </row>
    <row r="7" spans="1:120" ht="12.75">
      <c r="A7" t="s">
        <v>85</v>
      </c>
      <c r="B7">
        <v>16</v>
      </c>
      <c r="C7">
        <v>17</v>
      </c>
      <c r="D7">
        <v>16</v>
      </c>
      <c r="E7">
        <v>16</v>
      </c>
      <c r="F7">
        <v>14</v>
      </c>
      <c r="G7">
        <v>16</v>
      </c>
      <c r="H7">
        <v>15</v>
      </c>
      <c r="I7">
        <v>16</v>
      </c>
      <c r="J7">
        <v>18</v>
      </c>
      <c r="K7">
        <v>14</v>
      </c>
      <c r="L7">
        <v>16</v>
      </c>
      <c r="M7">
        <v>15</v>
      </c>
      <c r="N7">
        <v>14</v>
      </c>
      <c r="O7">
        <v>14</v>
      </c>
      <c r="P7">
        <v>9</v>
      </c>
      <c r="Q7">
        <v>7</v>
      </c>
      <c r="R7">
        <v>6</v>
      </c>
      <c r="S7">
        <v>6</v>
      </c>
      <c r="T7">
        <v>8</v>
      </c>
      <c r="U7">
        <v>7</v>
      </c>
      <c r="V7">
        <v>12</v>
      </c>
      <c r="W7">
        <v>12</v>
      </c>
      <c r="X7">
        <v>13</v>
      </c>
      <c r="Y7">
        <v>7</v>
      </c>
      <c r="Z7">
        <v>6</v>
      </c>
      <c r="AA7">
        <v>4</v>
      </c>
      <c r="AB7">
        <v>3</v>
      </c>
      <c r="AC7">
        <v>2</v>
      </c>
      <c r="AD7">
        <v>2</v>
      </c>
      <c r="AE7">
        <v>1</v>
      </c>
      <c r="AF7">
        <v>1</v>
      </c>
      <c r="AG7">
        <v>1</v>
      </c>
      <c r="AH7">
        <v>1</v>
      </c>
      <c r="AI7">
        <v>1</v>
      </c>
      <c r="AJ7">
        <v>1</v>
      </c>
      <c r="AK7">
        <v>2</v>
      </c>
      <c r="AL7">
        <v>1</v>
      </c>
      <c r="AM7">
        <v>1</v>
      </c>
      <c r="AN7">
        <v>1</v>
      </c>
      <c r="AO7">
        <v>1</v>
      </c>
      <c r="AP7">
        <v>1</v>
      </c>
      <c r="AQ7">
        <v>0</v>
      </c>
      <c r="AR7">
        <v>0</v>
      </c>
      <c r="AS7">
        <v>1</v>
      </c>
      <c r="AT7">
        <v>0</v>
      </c>
      <c r="AU7">
        <v>1</v>
      </c>
      <c r="AV7">
        <v>1</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s="7">
        <f aca="true" t="shared" si="0" ref="BR7:BR34">SUM(BX7-BQ7)*0.143+BQ7</f>
        <v>0</v>
      </c>
      <c r="BS7" s="7">
        <f aca="true" t="shared" si="1" ref="BS7:BS34">SUM(BX7-BQ7)*0.286+BQ7</f>
        <v>0</v>
      </c>
      <c r="BT7" s="7">
        <f aca="true" t="shared" si="2" ref="BT7:BT34">+SUM(BX7-BQ7)*0.429+BQ7</f>
        <v>0</v>
      </c>
      <c r="BU7" s="7">
        <f aca="true" t="shared" si="3" ref="BU7:BU34">SUM(BX7-BQ7)*0.571+BQ7</f>
        <v>0</v>
      </c>
      <c r="BV7" s="7">
        <f aca="true" t="shared" si="4" ref="BV7:BV34">SUM(BX7-BQ7)*0.715+BQ7</f>
        <v>0</v>
      </c>
      <c r="BW7" s="7">
        <f aca="true" t="shared" si="5" ref="BW7:BW34">SUM(BX7-BQ7)*0.858+BQ7</f>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DL7" s="1"/>
      <c r="DN7" s="1"/>
      <c r="DO7" s="1"/>
      <c r="DP7" t="s">
        <v>85</v>
      </c>
    </row>
    <row r="8" spans="1:138" ht="12.75">
      <c r="A8" t="s">
        <v>17</v>
      </c>
      <c r="B8">
        <v>160</v>
      </c>
      <c r="C8">
        <v>156</v>
      </c>
      <c r="D8">
        <v>164</v>
      </c>
      <c r="E8">
        <v>176</v>
      </c>
      <c r="F8">
        <v>190</v>
      </c>
      <c r="G8">
        <v>177</v>
      </c>
      <c r="H8">
        <v>139</v>
      </c>
      <c r="I8">
        <v>174</v>
      </c>
      <c r="J8">
        <v>186</v>
      </c>
      <c r="K8">
        <v>153</v>
      </c>
      <c r="L8">
        <v>194</v>
      </c>
      <c r="M8">
        <v>184</v>
      </c>
      <c r="N8">
        <v>173</v>
      </c>
      <c r="O8">
        <v>173</v>
      </c>
      <c r="P8">
        <v>140</v>
      </c>
      <c r="Q8">
        <v>117</v>
      </c>
      <c r="R8">
        <v>122</v>
      </c>
      <c r="S8">
        <v>121</v>
      </c>
      <c r="T8">
        <v>162</v>
      </c>
      <c r="U8">
        <v>126</v>
      </c>
      <c r="V8">
        <v>171</v>
      </c>
      <c r="W8">
        <v>134</v>
      </c>
      <c r="X8">
        <v>137</v>
      </c>
      <c r="Y8">
        <v>110</v>
      </c>
      <c r="Z8">
        <v>97</v>
      </c>
      <c r="AA8">
        <v>102</v>
      </c>
      <c r="AB8">
        <v>96</v>
      </c>
      <c r="AC8">
        <v>107</v>
      </c>
      <c r="AD8">
        <v>91</v>
      </c>
      <c r="AE8">
        <v>113</v>
      </c>
      <c r="AF8">
        <v>88</v>
      </c>
      <c r="AG8">
        <v>90</v>
      </c>
      <c r="AH8">
        <v>118</v>
      </c>
      <c r="AI8">
        <v>112</v>
      </c>
      <c r="AJ8">
        <v>141</v>
      </c>
      <c r="AK8">
        <v>166</v>
      </c>
      <c r="AL8">
        <v>160</v>
      </c>
      <c r="AM8">
        <v>127</v>
      </c>
      <c r="AN8">
        <v>131</v>
      </c>
      <c r="AO8">
        <v>129</v>
      </c>
      <c r="AP8">
        <v>116</v>
      </c>
      <c r="AQ8">
        <v>88</v>
      </c>
      <c r="AR8">
        <v>96</v>
      </c>
      <c r="AS8">
        <v>127</v>
      </c>
      <c r="AT8">
        <v>140</v>
      </c>
      <c r="AU8">
        <v>124</v>
      </c>
      <c r="AV8">
        <v>144</v>
      </c>
      <c r="AW8">
        <v>131</v>
      </c>
      <c r="AX8">
        <v>108</v>
      </c>
      <c r="AY8">
        <v>94</v>
      </c>
      <c r="AZ8">
        <v>83</v>
      </c>
      <c r="BA8">
        <v>112</v>
      </c>
      <c r="BB8">
        <v>131</v>
      </c>
      <c r="BC8">
        <v>119</v>
      </c>
      <c r="BD8">
        <v>77</v>
      </c>
      <c r="BE8">
        <v>43</v>
      </c>
      <c r="BF8">
        <v>35</v>
      </c>
      <c r="BG8">
        <v>21</v>
      </c>
      <c r="BH8">
        <v>28</v>
      </c>
      <c r="BI8">
        <v>26</v>
      </c>
      <c r="BJ8">
        <v>61</v>
      </c>
      <c r="BK8">
        <v>84</v>
      </c>
      <c r="BL8">
        <v>31</v>
      </c>
      <c r="BM8">
        <v>24</v>
      </c>
      <c r="BN8">
        <v>27</v>
      </c>
      <c r="BO8">
        <v>30</v>
      </c>
      <c r="BP8">
        <v>27</v>
      </c>
      <c r="BQ8">
        <v>24</v>
      </c>
      <c r="BR8" s="7">
        <f t="shared" si="0"/>
        <v>31.865</v>
      </c>
      <c r="BS8" s="7">
        <f t="shared" si="1"/>
        <v>39.73</v>
      </c>
      <c r="BT8" s="7">
        <f t="shared" si="2"/>
        <v>47.595</v>
      </c>
      <c r="BU8" s="7">
        <f t="shared" si="3"/>
        <v>55.405</v>
      </c>
      <c r="BV8" s="7">
        <f t="shared" si="4"/>
        <v>63.324999999999996</v>
      </c>
      <c r="BW8" s="7">
        <f t="shared" si="5"/>
        <v>71.19</v>
      </c>
      <c r="BX8">
        <v>79</v>
      </c>
      <c r="BY8">
        <v>99</v>
      </c>
      <c r="BZ8">
        <v>101</v>
      </c>
      <c r="CA8">
        <v>92</v>
      </c>
      <c r="CB8">
        <v>105</v>
      </c>
      <c r="CC8">
        <v>99</v>
      </c>
      <c r="CD8">
        <v>102</v>
      </c>
      <c r="CE8">
        <v>94</v>
      </c>
      <c r="CF8">
        <v>120</v>
      </c>
      <c r="CG8">
        <v>115</v>
      </c>
      <c r="CH8">
        <v>124</v>
      </c>
      <c r="CI8">
        <v>135</v>
      </c>
      <c r="CJ8">
        <v>135</v>
      </c>
      <c r="CK8">
        <v>152</v>
      </c>
      <c r="CL8">
        <v>145</v>
      </c>
      <c r="CM8">
        <v>155</v>
      </c>
      <c r="CN8">
        <v>141</v>
      </c>
      <c r="CO8">
        <v>121</v>
      </c>
      <c r="CP8">
        <v>142</v>
      </c>
      <c r="CQ8">
        <v>122</v>
      </c>
      <c r="CR8">
        <v>137</v>
      </c>
      <c r="CS8">
        <v>126</v>
      </c>
      <c r="CT8">
        <v>103</v>
      </c>
      <c r="CU8" s="7">
        <f>SUM(DR8*0.96)</f>
        <v>84.864</v>
      </c>
      <c r="CV8" s="7">
        <f aca="true" t="shared" si="6" ref="CV8:DK8">SUM(DS8*0.96)</f>
        <v>86.208</v>
      </c>
      <c r="CW8" s="7">
        <f t="shared" si="6"/>
        <v>137.28</v>
      </c>
      <c r="CX8" s="7">
        <f t="shared" si="6"/>
        <v>126.72</v>
      </c>
      <c r="CY8" s="7">
        <f t="shared" si="6"/>
        <v>195.84</v>
      </c>
      <c r="CZ8" s="7">
        <f t="shared" si="6"/>
        <v>84.96</v>
      </c>
      <c r="DA8" s="7">
        <f t="shared" si="6"/>
        <v>90.33599999999998</v>
      </c>
      <c r="DB8" s="7">
        <f t="shared" si="6"/>
        <v>140.16</v>
      </c>
      <c r="DC8" s="7">
        <f t="shared" si="6"/>
        <v>88.70400000000001</v>
      </c>
      <c r="DD8" s="7">
        <f t="shared" si="6"/>
        <v>113.28</v>
      </c>
      <c r="DE8" s="7">
        <f t="shared" si="6"/>
        <v>140.16</v>
      </c>
      <c r="DF8" s="7">
        <f t="shared" si="6"/>
        <v>123.83999999999999</v>
      </c>
      <c r="DG8" s="7">
        <f t="shared" si="6"/>
        <v>119.03999999999999</v>
      </c>
      <c r="DH8" s="7">
        <f t="shared" si="6"/>
        <v>127.67999999999999</v>
      </c>
      <c r="DI8" s="7">
        <f t="shared" si="6"/>
        <v>96</v>
      </c>
      <c r="DJ8" s="7">
        <f t="shared" si="6"/>
        <v>87.36</v>
      </c>
      <c r="DK8" s="7">
        <f t="shared" si="6"/>
        <v>111.36</v>
      </c>
      <c r="DL8" s="1">
        <f>SUM(CZ8:DK8)/(B8+C8+D8+E8+F8+G8+H8+I8)*(0.666)</f>
        <v>0.6594596407185629</v>
      </c>
      <c r="DM8" s="1">
        <f>SUM(DJ8+DK8)/(B8+C8+D8+E8+F8+G8+H8+I8)*4</f>
        <v>0.5949700598802395</v>
      </c>
      <c r="DN8" s="1"/>
      <c r="DO8" s="1"/>
      <c r="DP8" t="s">
        <v>17</v>
      </c>
      <c r="DQ8" s="13">
        <v>0.96</v>
      </c>
      <c r="DR8" s="13">
        <v>88.4</v>
      </c>
      <c r="DS8" s="13">
        <v>89.8</v>
      </c>
      <c r="DT8" s="13">
        <v>143</v>
      </c>
      <c r="DU8" s="13">
        <v>132</v>
      </c>
      <c r="DV8" s="13">
        <v>204</v>
      </c>
      <c r="DW8" s="13">
        <v>88.5</v>
      </c>
      <c r="DX8" s="13">
        <v>94.1</v>
      </c>
      <c r="DY8" s="13">
        <v>146</v>
      </c>
      <c r="DZ8" s="13">
        <v>92.4</v>
      </c>
      <c r="EA8" s="13">
        <v>118</v>
      </c>
      <c r="EB8" s="13">
        <v>146</v>
      </c>
      <c r="EC8" s="13">
        <v>129</v>
      </c>
      <c r="ED8" s="13">
        <v>124</v>
      </c>
      <c r="EE8" s="13">
        <v>133</v>
      </c>
      <c r="EF8" s="13">
        <v>100</v>
      </c>
      <c r="EG8" s="13">
        <v>91</v>
      </c>
      <c r="EH8" s="13">
        <v>116</v>
      </c>
    </row>
    <row r="9" spans="1:138" ht="12.75">
      <c r="A9" t="s">
        <v>0</v>
      </c>
      <c r="B9">
        <v>72</v>
      </c>
      <c r="C9">
        <v>80</v>
      </c>
      <c r="D9">
        <v>69</v>
      </c>
      <c r="E9">
        <v>59</v>
      </c>
      <c r="F9">
        <v>71</v>
      </c>
      <c r="G9">
        <v>68</v>
      </c>
      <c r="H9">
        <v>55</v>
      </c>
      <c r="I9">
        <v>60</v>
      </c>
      <c r="J9">
        <v>60</v>
      </c>
      <c r="K9">
        <v>64</v>
      </c>
      <c r="L9">
        <v>72</v>
      </c>
      <c r="M9">
        <v>70</v>
      </c>
      <c r="N9">
        <v>68</v>
      </c>
      <c r="O9">
        <v>57</v>
      </c>
      <c r="P9">
        <v>45</v>
      </c>
      <c r="Q9">
        <v>35</v>
      </c>
      <c r="R9">
        <v>49</v>
      </c>
      <c r="S9">
        <v>53</v>
      </c>
      <c r="T9">
        <v>62</v>
      </c>
      <c r="U9">
        <v>63</v>
      </c>
      <c r="V9">
        <v>72</v>
      </c>
      <c r="W9">
        <v>79</v>
      </c>
      <c r="X9">
        <v>84</v>
      </c>
      <c r="Y9">
        <v>76</v>
      </c>
      <c r="Z9">
        <v>75</v>
      </c>
      <c r="AA9">
        <v>75</v>
      </c>
      <c r="AB9">
        <v>78</v>
      </c>
      <c r="AC9">
        <v>85</v>
      </c>
      <c r="AD9">
        <v>78</v>
      </c>
      <c r="AE9">
        <v>97</v>
      </c>
      <c r="AF9">
        <v>87</v>
      </c>
      <c r="AG9">
        <v>77</v>
      </c>
      <c r="AH9">
        <v>99</v>
      </c>
      <c r="AI9">
        <v>87</v>
      </c>
      <c r="AJ9">
        <v>109</v>
      </c>
      <c r="AK9">
        <v>101</v>
      </c>
      <c r="AL9">
        <v>98</v>
      </c>
      <c r="AM9">
        <v>83</v>
      </c>
      <c r="AN9">
        <v>114</v>
      </c>
      <c r="AO9">
        <v>96</v>
      </c>
      <c r="AP9">
        <v>101</v>
      </c>
      <c r="AQ9">
        <v>102</v>
      </c>
      <c r="AR9">
        <v>91</v>
      </c>
      <c r="AS9">
        <v>99</v>
      </c>
      <c r="AT9">
        <v>104</v>
      </c>
      <c r="AU9">
        <v>105</v>
      </c>
      <c r="AV9">
        <v>114</v>
      </c>
      <c r="AW9">
        <v>123</v>
      </c>
      <c r="AX9">
        <v>122</v>
      </c>
      <c r="AY9">
        <v>112</v>
      </c>
      <c r="AZ9">
        <v>117</v>
      </c>
      <c r="BA9">
        <v>110</v>
      </c>
      <c r="BB9">
        <v>100</v>
      </c>
      <c r="BC9">
        <v>116</v>
      </c>
      <c r="BD9">
        <v>97</v>
      </c>
      <c r="BE9">
        <v>121</v>
      </c>
      <c r="BF9">
        <v>129</v>
      </c>
      <c r="BG9">
        <v>127</v>
      </c>
      <c r="BH9">
        <v>145</v>
      </c>
      <c r="BI9">
        <v>152</v>
      </c>
      <c r="BJ9">
        <v>141</v>
      </c>
      <c r="BK9">
        <v>138</v>
      </c>
      <c r="BL9">
        <v>134</v>
      </c>
      <c r="BM9">
        <v>131</v>
      </c>
      <c r="BN9">
        <v>116</v>
      </c>
      <c r="BO9">
        <v>109</v>
      </c>
      <c r="BP9">
        <v>111</v>
      </c>
      <c r="BQ9">
        <v>112</v>
      </c>
      <c r="BR9" s="7">
        <f t="shared" si="0"/>
        <v>113.287</v>
      </c>
      <c r="BS9" s="7">
        <f t="shared" si="1"/>
        <v>114.574</v>
      </c>
      <c r="BT9" s="7">
        <f t="shared" si="2"/>
        <v>115.861</v>
      </c>
      <c r="BU9" s="7">
        <f t="shared" si="3"/>
        <v>117.139</v>
      </c>
      <c r="BV9" s="7">
        <f t="shared" si="4"/>
        <v>118.435</v>
      </c>
      <c r="BW9" s="7">
        <f t="shared" si="5"/>
        <v>119.722</v>
      </c>
      <c r="BX9">
        <v>121</v>
      </c>
      <c r="BY9">
        <v>132</v>
      </c>
      <c r="BZ9">
        <v>122</v>
      </c>
      <c r="CA9">
        <v>128</v>
      </c>
      <c r="CB9">
        <v>117</v>
      </c>
      <c r="CC9">
        <v>108</v>
      </c>
      <c r="CD9">
        <v>118</v>
      </c>
      <c r="CE9">
        <v>124</v>
      </c>
      <c r="CF9">
        <v>136</v>
      </c>
      <c r="CG9">
        <v>147</v>
      </c>
      <c r="CH9">
        <v>120</v>
      </c>
      <c r="CI9">
        <v>112</v>
      </c>
      <c r="CJ9">
        <v>101</v>
      </c>
      <c r="CK9">
        <v>126</v>
      </c>
      <c r="CL9">
        <v>99</v>
      </c>
      <c r="CM9">
        <v>128</v>
      </c>
      <c r="CN9">
        <v>127</v>
      </c>
      <c r="CO9">
        <v>110</v>
      </c>
      <c r="CP9">
        <v>129</v>
      </c>
      <c r="CQ9">
        <v>122</v>
      </c>
      <c r="CR9">
        <v>150</v>
      </c>
      <c r="CS9">
        <v>129</v>
      </c>
      <c r="CT9">
        <v>106</v>
      </c>
      <c r="CU9" s="7">
        <f>SUM(DR9*0.99)</f>
        <v>102.96</v>
      </c>
      <c r="CV9" s="7">
        <f aca="true" t="shared" si="7" ref="CV9:DK9">SUM(DS9*0.99)</f>
        <v>118.8</v>
      </c>
      <c r="CW9" s="7">
        <f t="shared" si="7"/>
        <v>131.67</v>
      </c>
      <c r="CX9" s="7">
        <f t="shared" si="7"/>
        <v>123.75</v>
      </c>
      <c r="CY9" s="7">
        <f t="shared" si="7"/>
        <v>114.84</v>
      </c>
      <c r="CZ9" s="7">
        <f t="shared" si="7"/>
        <v>121.77</v>
      </c>
      <c r="DA9" s="7">
        <f t="shared" si="7"/>
        <v>114.84</v>
      </c>
      <c r="DB9" s="7">
        <f t="shared" si="7"/>
        <v>120.78</v>
      </c>
      <c r="DC9" s="7">
        <f t="shared" si="7"/>
        <v>90.98100000000001</v>
      </c>
      <c r="DD9" s="7">
        <f t="shared" si="7"/>
        <v>135.63</v>
      </c>
      <c r="DE9" s="7">
        <f t="shared" si="7"/>
        <v>130.68</v>
      </c>
      <c r="DF9" s="7">
        <f t="shared" si="7"/>
        <v>118.8</v>
      </c>
      <c r="DG9" s="7">
        <f t="shared" si="7"/>
        <v>117.81</v>
      </c>
      <c r="DH9" s="7">
        <f t="shared" si="7"/>
        <v>115.83</v>
      </c>
      <c r="DI9" s="7">
        <f t="shared" si="7"/>
        <v>114.84</v>
      </c>
      <c r="DJ9" s="7">
        <f t="shared" si="7"/>
        <v>110.88</v>
      </c>
      <c r="DK9" s="7">
        <f t="shared" si="7"/>
        <v>122.76</v>
      </c>
      <c r="DL9" s="1">
        <f>SUM(CZ9:DK9)/(B9+C9+D9+E9+F9+G9+H9+I9)*(0.666)</f>
        <v>1.7655248426966292</v>
      </c>
      <c r="DM9" s="1">
        <f>SUM(DJ9+DK9)/(B9+C9+D9+E9+F9+G9+H9+I9)*4</f>
        <v>1.7501123595505617</v>
      </c>
      <c r="DN9" s="1"/>
      <c r="DO9" s="1"/>
      <c r="DP9" t="s">
        <v>0</v>
      </c>
      <c r="DQ9" s="13">
        <v>0.99</v>
      </c>
      <c r="DR9" s="13">
        <v>104</v>
      </c>
      <c r="DS9" s="13">
        <v>120</v>
      </c>
      <c r="DT9" s="13">
        <v>133</v>
      </c>
      <c r="DU9" s="13">
        <v>125</v>
      </c>
      <c r="DV9" s="13">
        <v>116</v>
      </c>
      <c r="DW9" s="13">
        <v>123</v>
      </c>
      <c r="DX9" s="13">
        <v>116</v>
      </c>
      <c r="DY9" s="13">
        <v>122</v>
      </c>
      <c r="DZ9" s="13">
        <v>91.9</v>
      </c>
      <c r="EA9" s="13">
        <v>137</v>
      </c>
      <c r="EB9" s="13">
        <v>132</v>
      </c>
      <c r="EC9" s="13">
        <v>120</v>
      </c>
      <c r="ED9" s="13">
        <v>119</v>
      </c>
      <c r="EE9" s="13">
        <v>117</v>
      </c>
      <c r="EF9" s="13">
        <v>116</v>
      </c>
      <c r="EG9" s="13">
        <v>112</v>
      </c>
      <c r="EH9" s="13">
        <v>124</v>
      </c>
    </row>
    <row r="10" spans="1:138" ht="12.75">
      <c r="A10" t="s">
        <v>30</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1</v>
      </c>
      <c r="BB10">
        <v>1</v>
      </c>
      <c r="BC10">
        <v>0</v>
      </c>
      <c r="BD10">
        <v>0</v>
      </c>
      <c r="BE10">
        <v>0</v>
      </c>
      <c r="BF10">
        <v>0</v>
      </c>
      <c r="BG10">
        <v>0</v>
      </c>
      <c r="BH10">
        <v>0</v>
      </c>
      <c r="BI10">
        <v>0</v>
      </c>
      <c r="BJ10">
        <v>0</v>
      </c>
      <c r="BK10">
        <v>0</v>
      </c>
      <c r="BL10">
        <v>0</v>
      </c>
      <c r="BM10">
        <v>1</v>
      </c>
      <c r="BN10">
        <v>0</v>
      </c>
      <c r="BO10">
        <v>0</v>
      </c>
      <c r="BP10">
        <v>0</v>
      </c>
      <c r="BQ10">
        <v>0</v>
      </c>
      <c r="BR10" s="7">
        <f t="shared" si="0"/>
        <v>0</v>
      </c>
      <c r="BS10" s="7">
        <f t="shared" si="1"/>
        <v>0</v>
      </c>
      <c r="BT10" s="7">
        <f t="shared" si="2"/>
        <v>0</v>
      </c>
      <c r="BU10" s="7">
        <f t="shared" si="3"/>
        <v>0</v>
      </c>
      <c r="BV10" s="7">
        <f t="shared" si="4"/>
        <v>0</v>
      </c>
      <c r="BW10" s="7">
        <f t="shared" si="5"/>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s="7"/>
      <c r="CV10" s="7"/>
      <c r="CW10" s="7"/>
      <c r="CX10" s="7"/>
      <c r="CY10" s="7"/>
      <c r="CZ10" s="7"/>
      <c r="DA10" s="7"/>
      <c r="DB10" s="7"/>
      <c r="DC10" s="7"/>
      <c r="DD10" s="7"/>
      <c r="DE10" s="7"/>
      <c r="DF10" s="7"/>
      <c r="DG10" s="7"/>
      <c r="DH10" s="7"/>
      <c r="DI10" s="7"/>
      <c r="DJ10" s="7"/>
      <c r="DK10" s="7"/>
      <c r="DL10" s="1"/>
      <c r="DN10" s="1"/>
      <c r="DO10" s="1"/>
      <c r="DP10" t="s">
        <v>30</v>
      </c>
      <c r="DQ10" s="13"/>
      <c r="DR10" s="13"/>
      <c r="DS10" s="13"/>
      <c r="DT10" s="13"/>
      <c r="DU10" s="13"/>
      <c r="DV10" s="13"/>
      <c r="DW10" s="13"/>
      <c r="DX10" s="13"/>
      <c r="DY10" s="13"/>
      <c r="DZ10" s="13"/>
      <c r="EA10" s="13"/>
      <c r="EB10" s="13"/>
      <c r="EC10" s="13"/>
      <c r="ED10" s="13"/>
      <c r="EE10" s="13"/>
      <c r="EF10" s="13"/>
      <c r="EG10" s="13"/>
      <c r="EH10" s="13"/>
    </row>
    <row r="11" spans="1:138" ht="12.75">
      <c r="A11" t="s">
        <v>1</v>
      </c>
      <c r="B11">
        <v>40</v>
      </c>
      <c r="C11">
        <v>33</v>
      </c>
      <c r="D11">
        <v>33</v>
      </c>
      <c r="E11">
        <v>35</v>
      </c>
      <c r="F11">
        <v>30</v>
      </c>
      <c r="G11">
        <v>42</v>
      </c>
      <c r="H11">
        <v>34</v>
      </c>
      <c r="I11">
        <v>31</v>
      </c>
      <c r="J11">
        <v>38</v>
      </c>
      <c r="K11">
        <v>33</v>
      </c>
      <c r="L11">
        <v>38</v>
      </c>
      <c r="M11">
        <v>30</v>
      </c>
      <c r="N11">
        <v>28</v>
      </c>
      <c r="O11">
        <v>26</v>
      </c>
      <c r="P11">
        <v>24</v>
      </c>
      <c r="Q11">
        <v>16</v>
      </c>
      <c r="R11">
        <v>17</v>
      </c>
      <c r="S11">
        <v>20</v>
      </c>
      <c r="T11">
        <v>18</v>
      </c>
      <c r="U11">
        <v>22</v>
      </c>
      <c r="V11">
        <v>24</v>
      </c>
      <c r="W11">
        <v>30</v>
      </c>
      <c r="X11">
        <v>26</v>
      </c>
      <c r="Y11">
        <v>29</v>
      </c>
      <c r="Z11">
        <v>31</v>
      </c>
      <c r="AA11">
        <v>29</v>
      </c>
      <c r="AB11">
        <v>26</v>
      </c>
      <c r="AC11">
        <v>26</v>
      </c>
      <c r="AD11">
        <v>23</v>
      </c>
      <c r="AE11">
        <v>32</v>
      </c>
      <c r="AF11">
        <v>32</v>
      </c>
      <c r="AG11">
        <v>24</v>
      </c>
      <c r="AH11">
        <v>30</v>
      </c>
      <c r="AI11">
        <v>30</v>
      </c>
      <c r="AJ11">
        <v>30</v>
      </c>
      <c r="AK11">
        <v>34</v>
      </c>
      <c r="AL11">
        <v>34</v>
      </c>
      <c r="AM11">
        <v>29</v>
      </c>
      <c r="AN11">
        <v>32</v>
      </c>
      <c r="AO11">
        <v>46</v>
      </c>
      <c r="AP11">
        <v>41</v>
      </c>
      <c r="AQ11">
        <v>44</v>
      </c>
      <c r="AR11">
        <v>31</v>
      </c>
      <c r="AS11">
        <v>37</v>
      </c>
      <c r="AT11">
        <v>36</v>
      </c>
      <c r="AU11">
        <v>42</v>
      </c>
      <c r="AV11">
        <v>49</v>
      </c>
      <c r="AW11">
        <v>35</v>
      </c>
      <c r="AX11">
        <v>39</v>
      </c>
      <c r="AY11">
        <v>33</v>
      </c>
      <c r="AZ11">
        <v>39</v>
      </c>
      <c r="BA11">
        <v>40</v>
      </c>
      <c r="BB11">
        <v>37</v>
      </c>
      <c r="BC11">
        <v>40</v>
      </c>
      <c r="BD11">
        <v>31</v>
      </c>
      <c r="BE11">
        <v>38</v>
      </c>
      <c r="BF11">
        <v>42</v>
      </c>
      <c r="BG11">
        <v>39</v>
      </c>
      <c r="BH11">
        <v>59</v>
      </c>
      <c r="BI11">
        <v>47</v>
      </c>
      <c r="BJ11">
        <v>40</v>
      </c>
      <c r="BK11">
        <v>38</v>
      </c>
      <c r="BL11">
        <v>33</v>
      </c>
      <c r="BM11">
        <v>25</v>
      </c>
      <c r="BN11">
        <v>26</v>
      </c>
      <c r="BO11">
        <v>34</v>
      </c>
      <c r="BP11">
        <v>32</v>
      </c>
      <c r="BQ11">
        <v>33</v>
      </c>
      <c r="BR11" s="7">
        <f t="shared" si="0"/>
        <v>32.142</v>
      </c>
      <c r="BS11" s="7">
        <f t="shared" si="1"/>
        <v>31.284</v>
      </c>
      <c r="BT11" s="7">
        <f t="shared" si="2"/>
        <v>30.426000000000002</v>
      </c>
      <c r="BU11" s="7">
        <f t="shared" si="3"/>
        <v>29.574</v>
      </c>
      <c r="BV11" s="7">
        <f t="shared" si="4"/>
        <v>28.71</v>
      </c>
      <c r="BW11" s="7">
        <f t="shared" si="5"/>
        <v>27.852</v>
      </c>
      <c r="BX11">
        <v>27</v>
      </c>
      <c r="BY11">
        <v>29</v>
      </c>
      <c r="BZ11">
        <v>30</v>
      </c>
      <c r="CA11">
        <v>26</v>
      </c>
      <c r="CB11">
        <v>31</v>
      </c>
      <c r="CC11">
        <v>31</v>
      </c>
      <c r="CD11">
        <v>35</v>
      </c>
      <c r="CE11">
        <v>35</v>
      </c>
      <c r="CF11">
        <v>38</v>
      </c>
      <c r="CG11">
        <v>36</v>
      </c>
      <c r="CH11">
        <v>38</v>
      </c>
      <c r="CI11">
        <v>29</v>
      </c>
      <c r="CJ11">
        <v>27</v>
      </c>
      <c r="CK11">
        <v>31</v>
      </c>
      <c r="CL11">
        <v>25</v>
      </c>
      <c r="CM11">
        <v>26</v>
      </c>
      <c r="CN11">
        <v>28</v>
      </c>
      <c r="CO11">
        <v>28</v>
      </c>
      <c r="CP11">
        <v>33</v>
      </c>
      <c r="CQ11">
        <v>32</v>
      </c>
      <c r="CR11">
        <v>30</v>
      </c>
      <c r="CS11">
        <v>30</v>
      </c>
      <c r="CT11">
        <v>29</v>
      </c>
      <c r="CU11" s="7">
        <f>SUM(DR11*0.92)</f>
        <v>27.6</v>
      </c>
      <c r="CV11" s="7">
        <f aca="true" t="shared" si="8" ref="CV11:DK11">SUM(DS11*0.92)</f>
        <v>28.98</v>
      </c>
      <c r="CW11" s="7">
        <f t="shared" si="8"/>
        <v>24.012000000000004</v>
      </c>
      <c r="CX11" s="7">
        <f t="shared" si="8"/>
        <v>26.312</v>
      </c>
      <c r="CY11" s="7">
        <f t="shared" si="8"/>
        <v>26.864</v>
      </c>
      <c r="CZ11" s="7">
        <f t="shared" si="8"/>
        <v>21.436</v>
      </c>
      <c r="DA11" s="7">
        <f t="shared" si="8"/>
        <v>26.404</v>
      </c>
      <c r="DB11" s="7">
        <f t="shared" si="8"/>
        <v>31.004000000000005</v>
      </c>
      <c r="DC11" s="7">
        <f t="shared" si="8"/>
        <v>30.452</v>
      </c>
      <c r="DD11" s="7">
        <f t="shared" si="8"/>
        <v>34.775999999999996</v>
      </c>
      <c r="DE11" s="7">
        <f t="shared" si="8"/>
        <v>36.524</v>
      </c>
      <c r="DF11" s="7">
        <f t="shared" si="8"/>
        <v>35.328</v>
      </c>
      <c r="DG11" s="7">
        <f t="shared" si="8"/>
        <v>26.404</v>
      </c>
      <c r="DH11" s="7">
        <f t="shared" si="8"/>
        <v>28.796000000000003</v>
      </c>
      <c r="DI11" s="7">
        <f t="shared" si="8"/>
        <v>31.372000000000003</v>
      </c>
      <c r="DJ11" s="7">
        <f t="shared" si="8"/>
        <v>22.632</v>
      </c>
      <c r="DK11" s="7">
        <f t="shared" si="8"/>
        <v>25.208</v>
      </c>
      <c r="DL11" s="1">
        <f>SUM(CZ11:DK11)/(B11+C11+D11+E11+F11+G11+H11+I11)*(0.666)</f>
        <v>0.8392941582733814</v>
      </c>
      <c r="DM11" s="1">
        <f>SUM(DJ11+DK11)/(B11+C11+D11+E11+F11+G11+H11+I11)*4</f>
        <v>0.6883453237410072</v>
      </c>
      <c r="DN11" s="1"/>
      <c r="DO11" s="1"/>
      <c r="DP11" t="s">
        <v>1</v>
      </c>
      <c r="DQ11" s="13">
        <v>0.92</v>
      </c>
      <c r="DR11" s="13">
        <v>30</v>
      </c>
      <c r="DS11" s="13">
        <v>31.5</v>
      </c>
      <c r="DT11" s="13">
        <v>26.1</v>
      </c>
      <c r="DU11" s="13">
        <v>28.6</v>
      </c>
      <c r="DV11" s="13">
        <v>29.2</v>
      </c>
      <c r="DW11" s="13">
        <v>23.3</v>
      </c>
      <c r="DX11" s="13">
        <v>28.7</v>
      </c>
      <c r="DY11" s="13">
        <v>33.7</v>
      </c>
      <c r="DZ11" s="13">
        <v>33.1</v>
      </c>
      <c r="EA11" s="13">
        <v>37.8</v>
      </c>
      <c r="EB11" s="13">
        <v>39.7</v>
      </c>
      <c r="EC11" s="13">
        <v>38.4</v>
      </c>
      <c r="ED11" s="13">
        <v>28.7</v>
      </c>
      <c r="EE11" s="13">
        <v>31.3</v>
      </c>
      <c r="EF11" s="13">
        <v>34.1</v>
      </c>
      <c r="EG11" s="13">
        <v>24.6</v>
      </c>
      <c r="EH11" s="13">
        <v>27.4</v>
      </c>
    </row>
    <row r="12" spans="1:138" ht="12.75">
      <c r="A12" t="s">
        <v>16</v>
      </c>
      <c r="B12">
        <v>175</v>
      </c>
      <c r="C12">
        <v>217</v>
      </c>
      <c r="D12">
        <v>190</v>
      </c>
      <c r="E12">
        <v>217</v>
      </c>
      <c r="F12">
        <v>200</v>
      </c>
      <c r="G12">
        <v>177</v>
      </c>
      <c r="H12">
        <v>131</v>
      </c>
      <c r="I12">
        <v>162</v>
      </c>
      <c r="J12">
        <v>255</v>
      </c>
      <c r="K12">
        <v>188</v>
      </c>
      <c r="L12">
        <v>171</v>
      </c>
      <c r="M12">
        <v>142</v>
      </c>
      <c r="N12">
        <v>194</v>
      </c>
      <c r="O12">
        <v>97</v>
      </c>
      <c r="P12">
        <v>77</v>
      </c>
      <c r="Q12">
        <v>48</v>
      </c>
      <c r="R12">
        <v>58</v>
      </c>
      <c r="S12">
        <v>51</v>
      </c>
      <c r="T12">
        <v>64</v>
      </c>
      <c r="U12">
        <v>63</v>
      </c>
      <c r="V12">
        <v>66</v>
      </c>
      <c r="W12">
        <v>86</v>
      </c>
      <c r="X12">
        <v>100</v>
      </c>
      <c r="Y12">
        <v>101</v>
      </c>
      <c r="Z12">
        <v>114</v>
      </c>
      <c r="AA12">
        <v>119</v>
      </c>
      <c r="AB12">
        <v>111</v>
      </c>
      <c r="AC12">
        <v>128</v>
      </c>
      <c r="AD12">
        <v>117</v>
      </c>
      <c r="AE12">
        <v>143</v>
      </c>
      <c r="AF12">
        <v>133</v>
      </c>
      <c r="AG12">
        <v>114</v>
      </c>
      <c r="AH12">
        <v>130</v>
      </c>
      <c r="AI12">
        <v>128</v>
      </c>
      <c r="AJ12">
        <v>154</v>
      </c>
      <c r="AK12">
        <v>134</v>
      </c>
      <c r="AL12">
        <v>157</v>
      </c>
      <c r="AM12">
        <v>157</v>
      </c>
      <c r="AN12">
        <v>165</v>
      </c>
      <c r="AO12">
        <v>180</v>
      </c>
      <c r="AP12">
        <v>143</v>
      </c>
      <c r="AQ12">
        <v>186</v>
      </c>
      <c r="AR12">
        <v>146</v>
      </c>
      <c r="AS12">
        <v>180</v>
      </c>
      <c r="AT12">
        <v>179</v>
      </c>
      <c r="AU12">
        <v>168</v>
      </c>
      <c r="AV12">
        <v>170</v>
      </c>
      <c r="AW12">
        <v>179</v>
      </c>
      <c r="AX12">
        <v>183</v>
      </c>
      <c r="AY12">
        <v>148</v>
      </c>
      <c r="AZ12">
        <v>160</v>
      </c>
      <c r="BA12">
        <v>158</v>
      </c>
      <c r="BB12">
        <v>169</v>
      </c>
      <c r="BC12">
        <v>208</v>
      </c>
      <c r="BD12">
        <v>189</v>
      </c>
      <c r="BE12">
        <v>162</v>
      </c>
      <c r="BF12">
        <v>154</v>
      </c>
      <c r="BG12">
        <v>155</v>
      </c>
      <c r="BH12">
        <v>199</v>
      </c>
      <c r="BI12">
        <v>205</v>
      </c>
      <c r="BJ12">
        <v>202</v>
      </c>
      <c r="BK12">
        <v>203</v>
      </c>
      <c r="BL12">
        <v>176</v>
      </c>
      <c r="BM12">
        <v>163</v>
      </c>
      <c r="BN12">
        <v>159</v>
      </c>
      <c r="BO12">
        <v>154</v>
      </c>
      <c r="BP12">
        <v>132</v>
      </c>
      <c r="BQ12">
        <v>143</v>
      </c>
      <c r="BR12" s="7">
        <f t="shared" si="0"/>
        <v>156.156</v>
      </c>
      <c r="BS12" s="7">
        <f t="shared" si="1"/>
        <v>169.312</v>
      </c>
      <c r="BT12" s="7">
        <f t="shared" si="2"/>
        <v>182.468</v>
      </c>
      <c r="BU12" s="7">
        <f t="shared" si="3"/>
        <v>195.53199999999998</v>
      </c>
      <c r="BV12" s="7">
        <f t="shared" si="4"/>
        <v>208.78</v>
      </c>
      <c r="BW12" s="7">
        <f t="shared" si="5"/>
        <v>221.93599999999998</v>
      </c>
      <c r="BX12">
        <v>235</v>
      </c>
      <c r="BY12">
        <v>281</v>
      </c>
      <c r="BZ12">
        <v>255</v>
      </c>
      <c r="CA12">
        <v>259</v>
      </c>
      <c r="CB12">
        <v>275</v>
      </c>
      <c r="CC12">
        <v>259</v>
      </c>
      <c r="CD12">
        <v>295</v>
      </c>
      <c r="CE12">
        <v>226</v>
      </c>
      <c r="CF12">
        <v>288</v>
      </c>
      <c r="CG12">
        <v>269</v>
      </c>
      <c r="CH12">
        <v>254</v>
      </c>
      <c r="CI12">
        <v>271</v>
      </c>
      <c r="CJ12">
        <v>270</v>
      </c>
      <c r="CK12">
        <v>321</v>
      </c>
      <c r="CL12">
        <v>323</v>
      </c>
      <c r="CM12">
        <v>336</v>
      </c>
      <c r="CN12">
        <v>323</v>
      </c>
      <c r="CO12">
        <v>293</v>
      </c>
      <c r="CP12">
        <v>340</v>
      </c>
      <c r="CQ12">
        <v>311</v>
      </c>
      <c r="CR12">
        <v>360</v>
      </c>
      <c r="CS12">
        <v>330</v>
      </c>
      <c r="CT12">
        <v>272</v>
      </c>
      <c r="CU12" s="7">
        <f>SUM(DR12*0.99)</f>
        <v>277.2</v>
      </c>
      <c r="CV12" s="7">
        <f aca="true" t="shared" si="9" ref="CV12:DK12">SUM(DS12*0.99)</f>
        <v>264.33</v>
      </c>
      <c r="CW12" s="7">
        <f t="shared" si="9"/>
        <v>251.46</v>
      </c>
      <c r="CX12" s="7">
        <f t="shared" si="9"/>
        <v>290.07</v>
      </c>
      <c r="CY12" s="7">
        <f t="shared" si="9"/>
        <v>259.38</v>
      </c>
      <c r="CZ12" s="7">
        <f t="shared" si="9"/>
        <v>276.21</v>
      </c>
      <c r="DA12" s="7">
        <f t="shared" si="9"/>
        <v>241.56</v>
      </c>
      <c r="DB12" s="7">
        <f t="shared" si="9"/>
        <v>261.36</v>
      </c>
      <c r="DC12" s="7">
        <f t="shared" si="9"/>
        <v>229.68</v>
      </c>
      <c r="DD12" s="7">
        <f t="shared" si="9"/>
        <v>284.13</v>
      </c>
      <c r="DE12" s="7">
        <f t="shared" si="9"/>
        <v>344.52</v>
      </c>
      <c r="DF12" s="7">
        <f t="shared" si="9"/>
        <v>277.2</v>
      </c>
      <c r="DG12" s="7">
        <f t="shared" si="9"/>
        <v>280.17</v>
      </c>
      <c r="DH12" s="7">
        <f t="shared" si="9"/>
        <v>269.28</v>
      </c>
      <c r="DI12" s="7">
        <f t="shared" si="9"/>
        <v>260.37</v>
      </c>
      <c r="DJ12" s="7">
        <f t="shared" si="9"/>
        <v>250.47</v>
      </c>
      <c r="DK12" s="7">
        <f t="shared" si="9"/>
        <v>271.26</v>
      </c>
      <c r="DL12" s="1">
        <f>SUM(CZ12:DK12)/(B12+C12+D12+E12+F12+G12+H12+I12)*(0.666)</f>
        <v>1.471733056501021</v>
      </c>
      <c r="DM12" s="1">
        <f>SUM(DJ12+DK12)/(B12+C12+D12+E12+F12+G12+H12+I12)*4</f>
        <v>1.420639891082369</v>
      </c>
      <c r="DN12" s="1"/>
      <c r="DO12" s="1"/>
      <c r="DP12" t="s">
        <v>16</v>
      </c>
      <c r="DQ12" s="13">
        <v>0.99</v>
      </c>
      <c r="DR12" s="13">
        <v>280</v>
      </c>
      <c r="DS12" s="13">
        <v>267</v>
      </c>
      <c r="DT12" s="13">
        <v>254</v>
      </c>
      <c r="DU12" s="13">
        <v>293</v>
      </c>
      <c r="DV12" s="13">
        <v>262</v>
      </c>
      <c r="DW12" s="13">
        <v>279</v>
      </c>
      <c r="DX12" s="13">
        <v>244</v>
      </c>
      <c r="DY12" s="13">
        <v>264</v>
      </c>
      <c r="DZ12" s="13">
        <v>232</v>
      </c>
      <c r="EA12" s="13">
        <v>287</v>
      </c>
      <c r="EB12" s="13">
        <v>348</v>
      </c>
      <c r="EC12" s="13">
        <v>280</v>
      </c>
      <c r="ED12" s="13">
        <v>283</v>
      </c>
      <c r="EE12" s="13">
        <v>272</v>
      </c>
      <c r="EF12" s="13">
        <v>263</v>
      </c>
      <c r="EG12" s="13">
        <v>253</v>
      </c>
      <c r="EH12" s="13">
        <v>274</v>
      </c>
    </row>
    <row r="13" spans="1:138" ht="12.75">
      <c r="A13" t="s">
        <v>31</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s="7">
        <f t="shared" si="0"/>
        <v>0</v>
      </c>
      <c r="BS13" s="7">
        <f t="shared" si="1"/>
        <v>0</v>
      </c>
      <c r="BT13" s="7">
        <f t="shared" si="2"/>
        <v>0</v>
      </c>
      <c r="BU13" s="7">
        <f t="shared" si="3"/>
        <v>0</v>
      </c>
      <c r="BV13" s="7">
        <f t="shared" si="4"/>
        <v>0</v>
      </c>
      <c r="BW13" s="7">
        <f t="shared" si="5"/>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s="7"/>
      <c r="CV13" s="7"/>
      <c r="CW13" s="7"/>
      <c r="CX13" s="7"/>
      <c r="CY13" s="7"/>
      <c r="CZ13" s="7"/>
      <c r="DA13" s="7"/>
      <c r="DB13" s="7"/>
      <c r="DC13" s="7"/>
      <c r="DD13" s="7"/>
      <c r="DE13" s="7"/>
      <c r="DF13" s="7"/>
      <c r="DG13" s="7"/>
      <c r="DH13" s="7"/>
      <c r="DI13" s="7"/>
      <c r="DJ13" s="7"/>
      <c r="DK13" s="7"/>
      <c r="DL13" s="1"/>
      <c r="DN13" s="1"/>
      <c r="DO13" s="1"/>
      <c r="DP13" t="s">
        <v>31</v>
      </c>
      <c r="DQ13" s="13"/>
      <c r="DR13" s="13"/>
      <c r="DS13" s="13"/>
      <c r="DT13" s="13"/>
      <c r="DU13" s="13"/>
      <c r="DV13" s="13"/>
      <c r="DW13" s="13"/>
      <c r="DX13" s="13"/>
      <c r="DY13" s="13"/>
      <c r="DZ13" s="13"/>
      <c r="EA13" s="13"/>
      <c r="EB13" s="13"/>
      <c r="EC13" s="13"/>
      <c r="ED13" s="13"/>
      <c r="EE13" s="13"/>
      <c r="EF13" s="13"/>
      <c r="EG13" s="13"/>
      <c r="EH13" s="13"/>
    </row>
    <row r="14" spans="1:138" ht="12.75">
      <c r="A14" t="s">
        <v>32</v>
      </c>
      <c r="B14">
        <v>69</v>
      </c>
      <c r="C14">
        <v>65</v>
      </c>
      <c r="D14">
        <v>53</v>
      </c>
      <c r="E14">
        <v>60</v>
      </c>
      <c r="F14">
        <v>65</v>
      </c>
      <c r="G14">
        <v>59</v>
      </c>
      <c r="H14">
        <v>45</v>
      </c>
      <c r="I14">
        <v>53</v>
      </c>
      <c r="J14">
        <v>63</v>
      </c>
      <c r="K14">
        <v>54</v>
      </c>
      <c r="L14">
        <v>71</v>
      </c>
      <c r="M14">
        <v>55</v>
      </c>
      <c r="N14">
        <v>55</v>
      </c>
      <c r="O14">
        <v>47</v>
      </c>
      <c r="P14">
        <v>37</v>
      </c>
      <c r="Q14">
        <v>28</v>
      </c>
      <c r="R14">
        <v>34</v>
      </c>
      <c r="S14">
        <v>35</v>
      </c>
      <c r="T14">
        <v>40</v>
      </c>
      <c r="U14">
        <v>39</v>
      </c>
      <c r="V14">
        <v>36</v>
      </c>
      <c r="W14">
        <v>35</v>
      </c>
      <c r="X14">
        <v>27</v>
      </c>
      <c r="Y14">
        <v>14</v>
      </c>
      <c r="Z14">
        <v>13</v>
      </c>
      <c r="AA14">
        <v>9</v>
      </c>
      <c r="AB14">
        <v>10</v>
      </c>
      <c r="AC14">
        <v>9</v>
      </c>
      <c r="AD14">
        <v>5</v>
      </c>
      <c r="AE14">
        <v>6</v>
      </c>
      <c r="AF14">
        <v>6</v>
      </c>
      <c r="AG14">
        <v>5</v>
      </c>
      <c r="AH14">
        <v>6</v>
      </c>
      <c r="AI14">
        <v>4</v>
      </c>
      <c r="AJ14">
        <v>5</v>
      </c>
      <c r="AK14">
        <v>3</v>
      </c>
      <c r="AL14">
        <v>4</v>
      </c>
      <c r="AM14">
        <v>3</v>
      </c>
      <c r="AN14">
        <v>3</v>
      </c>
      <c r="AO14">
        <v>2</v>
      </c>
      <c r="AP14">
        <v>2</v>
      </c>
      <c r="AQ14">
        <v>2</v>
      </c>
      <c r="AR14">
        <v>2</v>
      </c>
      <c r="AS14">
        <v>1</v>
      </c>
      <c r="AT14">
        <v>1</v>
      </c>
      <c r="AU14">
        <v>1</v>
      </c>
      <c r="AV14">
        <v>2</v>
      </c>
      <c r="AW14">
        <v>1</v>
      </c>
      <c r="AX14">
        <v>1</v>
      </c>
      <c r="AY14">
        <v>1</v>
      </c>
      <c r="AZ14">
        <v>0</v>
      </c>
      <c r="BA14">
        <v>1</v>
      </c>
      <c r="BB14">
        <v>1</v>
      </c>
      <c r="BC14">
        <v>1</v>
      </c>
      <c r="BD14">
        <v>0</v>
      </c>
      <c r="BE14">
        <v>0</v>
      </c>
      <c r="BF14">
        <v>0</v>
      </c>
      <c r="BG14">
        <v>0</v>
      </c>
      <c r="BH14">
        <v>0</v>
      </c>
      <c r="BI14">
        <v>0</v>
      </c>
      <c r="BJ14">
        <v>0</v>
      </c>
      <c r="BK14">
        <v>0</v>
      </c>
      <c r="BL14">
        <v>1</v>
      </c>
      <c r="BM14">
        <v>0</v>
      </c>
      <c r="BN14">
        <v>1</v>
      </c>
      <c r="BO14">
        <v>0</v>
      </c>
      <c r="BP14">
        <v>1</v>
      </c>
      <c r="BQ14">
        <v>1</v>
      </c>
      <c r="BR14" s="7">
        <f t="shared" si="0"/>
        <v>1</v>
      </c>
      <c r="BS14" s="7">
        <f t="shared" si="1"/>
        <v>1</v>
      </c>
      <c r="BT14" s="7">
        <f t="shared" si="2"/>
        <v>1</v>
      </c>
      <c r="BU14" s="7">
        <f t="shared" si="3"/>
        <v>1</v>
      </c>
      <c r="BV14" s="7">
        <f t="shared" si="4"/>
        <v>1</v>
      </c>
      <c r="BW14" s="7">
        <f t="shared" si="5"/>
        <v>1</v>
      </c>
      <c r="BX14">
        <v>1</v>
      </c>
      <c r="BY14">
        <v>0</v>
      </c>
      <c r="BZ14">
        <v>0</v>
      </c>
      <c r="CA14">
        <v>0</v>
      </c>
      <c r="CB14">
        <v>0</v>
      </c>
      <c r="CC14">
        <v>0</v>
      </c>
      <c r="CD14">
        <v>0</v>
      </c>
      <c r="CE14">
        <v>0</v>
      </c>
      <c r="CF14">
        <v>1</v>
      </c>
      <c r="CG14">
        <v>0</v>
      </c>
      <c r="CH14">
        <v>1</v>
      </c>
      <c r="CI14">
        <v>0</v>
      </c>
      <c r="CJ14">
        <v>0</v>
      </c>
      <c r="CK14">
        <v>0</v>
      </c>
      <c r="CL14">
        <v>0</v>
      </c>
      <c r="CM14">
        <v>0</v>
      </c>
      <c r="CN14">
        <v>0</v>
      </c>
      <c r="CO14">
        <v>0</v>
      </c>
      <c r="CP14">
        <v>0</v>
      </c>
      <c r="CQ14">
        <v>1</v>
      </c>
      <c r="CR14">
        <v>0</v>
      </c>
      <c r="CS14">
        <v>0</v>
      </c>
      <c r="CT14">
        <v>0</v>
      </c>
      <c r="CU14" s="7"/>
      <c r="CV14" s="7"/>
      <c r="CW14" s="7"/>
      <c r="CX14" s="7"/>
      <c r="CY14" s="7"/>
      <c r="CZ14" s="7"/>
      <c r="DA14" s="7"/>
      <c r="DB14" s="7"/>
      <c r="DC14" s="7"/>
      <c r="DD14" s="7"/>
      <c r="DE14" s="7"/>
      <c r="DF14" s="7"/>
      <c r="DG14" s="7"/>
      <c r="DH14" s="7"/>
      <c r="DI14" s="7"/>
      <c r="DJ14" s="7"/>
      <c r="DK14" s="7"/>
      <c r="DL14" s="1"/>
      <c r="DN14" s="1"/>
      <c r="DO14" s="1"/>
      <c r="DP14" t="s">
        <v>32</v>
      </c>
      <c r="DQ14" s="13"/>
      <c r="DR14" s="13"/>
      <c r="DS14" s="13"/>
      <c r="DT14" s="13"/>
      <c r="DU14" s="13"/>
      <c r="DV14" s="13"/>
      <c r="DW14" s="13"/>
      <c r="DX14" s="13"/>
      <c r="DY14" s="13"/>
      <c r="DZ14" s="13"/>
      <c r="EA14" s="13"/>
      <c r="EB14" s="13"/>
      <c r="EC14" s="13"/>
      <c r="ED14" s="13"/>
      <c r="EE14" s="13"/>
      <c r="EF14" s="13"/>
      <c r="EG14" s="13"/>
      <c r="EH14" s="13"/>
    </row>
    <row r="15" spans="1:138" ht="12.75">
      <c r="A15" t="s">
        <v>45</v>
      </c>
      <c r="B15">
        <v>35</v>
      </c>
      <c r="C15">
        <v>35</v>
      </c>
      <c r="D15">
        <v>44</v>
      </c>
      <c r="E15">
        <v>42</v>
      </c>
      <c r="F15">
        <v>36</v>
      </c>
      <c r="G15">
        <v>46</v>
      </c>
      <c r="H15">
        <v>37</v>
      </c>
      <c r="I15">
        <v>50</v>
      </c>
      <c r="J15">
        <v>47</v>
      </c>
      <c r="K15">
        <v>39</v>
      </c>
      <c r="L15">
        <v>46</v>
      </c>
      <c r="M15">
        <v>42</v>
      </c>
      <c r="N15">
        <v>44</v>
      </c>
      <c r="O15">
        <v>45</v>
      </c>
      <c r="P15">
        <v>39</v>
      </c>
      <c r="Q15">
        <v>31</v>
      </c>
      <c r="R15">
        <v>19</v>
      </c>
      <c r="S15">
        <v>18</v>
      </c>
      <c r="T15">
        <v>19</v>
      </c>
      <c r="U15">
        <v>27</v>
      </c>
      <c r="V15">
        <v>41</v>
      </c>
      <c r="W15">
        <v>53</v>
      </c>
      <c r="X15">
        <v>28</v>
      </c>
      <c r="Y15">
        <v>19</v>
      </c>
      <c r="Z15">
        <v>1</v>
      </c>
      <c r="AA15">
        <v>1</v>
      </c>
      <c r="AB15">
        <v>4</v>
      </c>
      <c r="AC15">
        <v>5</v>
      </c>
      <c r="AD15">
        <v>3</v>
      </c>
      <c r="AE15">
        <v>5</v>
      </c>
      <c r="AF15">
        <v>4</v>
      </c>
      <c r="AG15">
        <v>3</v>
      </c>
      <c r="AH15">
        <v>3</v>
      </c>
      <c r="AI15">
        <v>2</v>
      </c>
      <c r="AJ15">
        <v>2</v>
      </c>
      <c r="AK15">
        <v>1</v>
      </c>
      <c r="AL15">
        <v>2</v>
      </c>
      <c r="AM15">
        <v>1</v>
      </c>
      <c r="AN15">
        <v>1</v>
      </c>
      <c r="AO15">
        <v>0</v>
      </c>
      <c r="AP15">
        <v>1</v>
      </c>
      <c r="AQ15">
        <v>1</v>
      </c>
      <c r="AR15">
        <v>1</v>
      </c>
      <c r="AS15">
        <v>1</v>
      </c>
      <c r="AT15">
        <v>1</v>
      </c>
      <c r="AU15">
        <v>1</v>
      </c>
      <c r="AV15">
        <v>0</v>
      </c>
      <c r="AW15">
        <v>1</v>
      </c>
      <c r="AX15">
        <v>1</v>
      </c>
      <c r="AY15">
        <v>0</v>
      </c>
      <c r="AZ15">
        <v>1</v>
      </c>
      <c r="BA15">
        <v>0</v>
      </c>
      <c r="BB15">
        <v>0</v>
      </c>
      <c r="BC15">
        <v>1</v>
      </c>
      <c r="BD15">
        <v>0</v>
      </c>
      <c r="BE15">
        <v>0</v>
      </c>
      <c r="BF15">
        <v>0</v>
      </c>
      <c r="BG15">
        <v>0</v>
      </c>
      <c r="BH15">
        <v>0</v>
      </c>
      <c r="BI15">
        <v>0</v>
      </c>
      <c r="BJ15">
        <v>0</v>
      </c>
      <c r="BK15">
        <v>0</v>
      </c>
      <c r="BL15">
        <v>0</v>
      </c>
      <c r="BM15">
        <v>0</v>
      </c>
      <c r="BN15">
        <v>0</v>
      </c>
      <c r="BO15">
        <v>0</v>
      </c>
      <c r="BP15">
        <v>0</v>
      </c>
      <c r="BQ15">
        <v>0</v>
      </c>
      <c r="BR15" s="7">
        <f t="shared" si="0"/>
        <v>0</v>
      </c>
      <c r="BS15" s="7">
        <f t="shared" si="1"/>
        <v>0</v>
      </c>
      <c r="BT15" s="7">
        <f t="shared" si="2"/>
        <v>0</v>
      </c>
      <c r="BU15" s="7">
        <f t="shared" si="3"/>
        <v>0</v>
      </c>
      <c r="BV15" s="7">
        <f t="shared" si="4"/>
        <v>0</v>
      </c>
      <c r="BW15" s="7">
        <f t="shared" si="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s="7"/>
      <c r="CV15" s="7"/>
      <c r="CW15" s="7"/>
      <c r="CX15" s="7"/>
      <c r="CY15" s="7"/>
      <c r="CZ15" s="7"/>
      <c r="DA15" s="7"/>
      <c r="DB15" s="7"/>
      <c r="DC15" s="7"/>
      <c r="DD15" s="7"/>
      <c r="DE15" s="7"/>
      <c r="DF15" s="7"/>
      <c r="DG15" s="7"/>
      <c r="DH15" s="7"/>
      <c r="DI15" s="7"/>
      <c r="DJ15" s="7"/>
      <c r="DK15" s="7"/>
      <c r="DL15" s="1"/>
      <c r="DN15" s="1"/>
      <c r="DO15" s="1"/>
      <c r="DP15" t="s">
        <v>45</v>
      </c>
      <c r="DQ15" s="13"/>
      <c r="DR15" s="13"/>
      <c r="DS15" s="13"/>
      <c r="DT15" s="13"/>
      <c r="DU15" s="13"/>
      <c r="DV15" s="13"/>
      <c r="DW15" s="13"/>
      <c r="DX15" s="13"/>
      <c r="DY15" s="13"/>
      <c r="DZ15" s="13"/>
      <c r="EA15" s="13"/>
      <c r="EB15" s="13"/>
      <c r="EC15" s="13"/>
      <c r="ED15" s="13"/>
      <c r="EE15" s="13"/>
      <c r="EF15" s="13"/>
      <c r="EG15" s="13"/>
      <c r="EH15" s="13"/>
    </row>
    <row r="16" spans="1:138" ht="12.75">
      <c r="A16" t="s">
        <v>7</v>
      </c>
      <c r="B16">
        <v>72</v>
      </c>
      <c r="C16">
        <v>76</v>
      </c>
      <c r="D16">
        <v>81</v>
      </c>
      <c r="E16">
        <v>79</v>
      </c>
      <c r="F16">
        <v>72</v>
      </c>
      <c r="G16">
        <v>73</v>
      </c>
      <c r="H16">
        <v>59</v>
      </c>
      <c r="I16">
        <v>60</v>
      </c>
      <c r="J16">
        <v>61</v>
      </c>
      <c r="K16">
        <v>58</v>
      </c>
      <c r="L16">
        <v>77</v>
      </c>
      <c r="M16">
        <v>65</v>
      </c>
      <c r="N16">
        <v>66</v>
      </c>
      <c r="O16">
        <v>62</v>
      </c>
      <c r="P16">
        <v>47</v>
      </c>
      <c r="Q16">
        <v>40</v>
      </c>
      <c r="R16">
        <v>39</v>
      </c>
      <c r="S16">
        <v>50</v>
      </c>
      <c r="T16">
        <v>52</v>
      </c>
      <c r="U16">
        <v>58</v>
      </c>
      <c r="V16">
        <v>68</v>
      </c>
      <c r="W16">
        <v>56</v>
      </c>
      <c r="X16">
        <v>45</v>
      </c>
      <c r="Y16">
        <v>32</v>
      </c>
      <c r="Z16">
        <v>26</v>
      </c>
      <c r="AA16">
        <v>26</v>
      </c>
      <c r="AB16">
        <v>36</v>
      </c>
      <c r="AC16">
        <v>59</v>
      </c>
      <c r="AD16">
        <v>54</v>
      </c>
      <c r="AE16">
        <v>84</v>
      </c>
      <c r="AF16">
        <v>51</v>
      </c>
      <c r="AG16">
        <v>61</v>
      </c>
      <c r="AH16">
        <v>71</v>
      </c>
      <c r="AI16">
        <v>56</v>
      </c>
      <c r="AJ16">
        <v>70</v>
      </c>
      <c r="AK16">
        <v>73</v>
      </c>
      <c r="AL16">
        <v>79</v>
      </c>
      <c r="AM16">
        <v>70</v>
      </c>
      <c r="AN16">
        <v>80</v>
      </c>
      <c r="AO16">
        <v>65</v>
      </c>
      <c r="AP16">
        <v>63</v>
      </c>
      <c r="AQ16">
        <v>68</v>
      </c>
      <c r="AR16">
        <v>53</v>
      </c>
      <c r="AS16">
        <v>56</v>
      </c>
      <c r="AT16">
        <v>57</v>
      </c>
      <c r="AU16">
        <v>56</v>
      </c>
      <c r="AV16">
        <v>63</v>
      </c>
      <c r="AW16">
        <v>61</v>
      </c>
      <c r="AX16">
        <v>63</v>
      </c>
      <c r="AY16">
        <v>63</v>
      </c>
      <c r="AZ16">
        <v>73</v>
      </c>
      <c r="BA16">
        <v>75</v>
      </c>
      <c r="BB16">
        <v>70</v>
      </c>
      <c r="BC16">
        <v>79</v>
      </c>
      <c r="BD16">
        <v>57</v>
      </c>
      <c r="BE16">
        <v>57</v>
      </c>
      <c r="BF16">
        <v>59</v>
      </c>
      <c r="BG16">
        <v>60</v>
      </c>
      <c r="BH16">
        <v>71</v>
      </c>
      <c r="BI16">
        <v>61</v>
      </c>
      <c r="BJ16">
        <v>71</v>
      </c>
      <c r="BK16">
        <v>69</v>
      </c>
      <c r="BL16">
        <v>67</v>
      </c>
      <c r="BM16">
        <v>67</v>
      </c>
      <c r="BN16">
        <v>69</v>
      </c>
      <c r="BO16">
        <v>71</v>
      </c>
      <c r="BP16">
        <v>65</v>
      </c>
      <c r="BQ16">
        <v>67</v>
      </c>
      <c r="BR16" s="7">
        <f t="shared" si="0"/>
        <v>67.858</v>
      </c>
      <c r="BS16" s="7">
        <f t="shared" si="1"/>
        <v>68.716</v>
      </c>
      <c r="BT16" s="7">
        <f t="shared" si="2"/>
        <v>69.574</v>
      </c>
      <c r="BU16" s="7">
        <f t="shared" si="3"/>
        <v>70.426</v>
      </c>
      <c r="BV16" s="7">
        <f t="shared" si="4"/>
        <v>71.29</v>
      </c>
      <c r="BW16" s="7">
        <f t="shared" si="5"/>
        <v>72.148</v>
      </c>
      <c r="BX16">
        <v>73</v>
      </c>
      <c r="BY16">
        <v>87</v>
      </c>
      <c r="BZ16">
        <v>77</v>
      </c>
      <c r="CA16">
        <v>81</v>
      </c>
      <c r="CB16">
        <v>80</v>
      </c>
      <c r="CC16">
        <v>64</v>
      </c>
      <c r="CD16">
        <v>83</v>
      </c>
      <c r="CE16">
        <v>78</v>
      </c>
      <c r="CF16">
        <v>90</v>
      </c>
      <c r="CG16">
        <v>82</v>
      </c>
      <c r="CH16">
        <v>91</v>
      </c>
      <c r="CI16">
        <v>94</v>
      </c>
      <c r="CJ16">
        <v>87</v>
      </c>
      <c r="CK16">
        <v>89</v>
      </c>
      <c r="CL16">
        <v>80</v>
      </c>
      <c r="CM16">
        <v>91</v>
      </c>
      <c r="CN16">
        <v>77</v>
      </c>
      <c r="CO16">
        <v>70</v>
      </c>
      <c r="CP16">
        <v>80</v>
      </c>
      <c r="CQ16">
        <v>80</v>
      </c>
      <c r="CR16">
        <v>97</v>
      </c>
      <c r="CS16">
        <v>85</v>
      </c>
      <c r="CT16">
        <v>72</v>
      </c>
      <c r="CU16" s="7">
        <f>SUM(DR16*0.92)</f>
        <v>67.528</v>
      </c>
      <c r="CV16" s="7">
        <f aca="true" t="shared" si="10" ref="CV16:DK16">SUM(DS16*0.92)</f>
        <v>85.284</v>
      </c>
      <c r="CW16" s="7">
        <f t="shared" si="10"/>
        <v>74.52000000000001</v>
      </c>
      <c r="CX16" s="7">
        <f t="shared" si="10"/>
        <v>71.576</v>
      </c>
      <c r="CY16" s="7">
        <f t="shared" si="10"/>
        <v>88.78</v>
      </c>
      <c r="CZ16" s="7">
        <f t="shared" si="10"/>
        <v>83.812</v>
      </c>
      <c r="DA16" s="7">
        <f t="shared" si="10"/>
        <v>64.032</v>
      </c>
      <c r="DB16" s="7">
        <f t="shared" si="10"/>
        <v>90.712</v>
      </c>
      <c r="DC16" s="7">
        <f t="shared" si="10"/>
        <v>54.74</v>
      </c>
      <c r="DD16" s="7">
        <f t="shared" si="10"/>
        <v>78.84400000000001</v>
      </c>
      <c r="DE16" s="7">
        <f t="shared" si="10"/>
        <v>80.40800000000002</v>
      </c>
      <c r="DF16" s="7">
        <f t="shared" si="10"/>
        <v>69.092</v>
      </c>
      <c r="DG16" s="7">
        <f t="shared" si="10"/>
        <v>75.808</v>
      </c>
      <c r="DH16" s="7">
        <f t="shared" si="10"/>
        <v>73.14</v>
      </c>
      <c r="DI16" s="7">
        <f t="shared" si="10"/>
        <v>60.352</v>
      </c>
      <c r="DJ16" s="7">
        <f t="shared" si="10"/>
        <v>65.78</v>
      </c>
      <c r="DK16" s="7">
        <f t="shared" si="10"/>
        <v>82.98400000000001</v>
      </c>
      <c r="DL16" s="1">
        <f>SUM(CZ16:DK16)/(B16+C16+D16+E16+F16+G16+H16+I16)*(0.666)</f>
        <v>1.0242707412587413</v>
      </c>
      <c r="DM16" s="1">
        <f>SUM(DJ16+DK16)/(B16+C16+D16+E16+F16+G16+H16+I16)*4</f>
        <v>1.0403076923076924</v>
      </c>
      <c r="DN16" s="1"/>
      <c r="DO16" s="1"/>
      <c r="DP16" t="s">
        <v>7</v>
      </c>
      <c r="DQ16" s="13">
        <v>0.92</v>
      </c>
      <c r="DR16" s="13">
        <v>73.4</v>
      </c>
      <c r="DS16" s="13">
        <v>92.7</v>
      </c>
      <c r="DT16" s="13">
        <v>81</v>
      </c>
      <c r="DU16" s="13">
        <v>77.8</v>
      </c>
      <c r="DV16" s="13">
        <v>96.5</v>
      </c>
      <c r="DW16" s="13">
        <v>91.1</v>
      </c>
      <c r="DX16" s="13">
        <v>69.6</v>
      </c>
      <c r="DY16" s="13">
        <v>98.6</v>
      </c>
      <c r="DZ16" s="13">
        <v>59.5</v>
      </c>
      <c r="EA16" s="13">
        <v>85.7</v>
      </c>
      <c r="EB16" s="13">
        <v>87.4</v>
      </c>
      <c r="EC16" s="13">
        <v>75.1</v>
      </c>
      <c r="ED16" s="13">
        <v>82.4</v>
      </c>
      <c r="EE16" s="13">
        <v>79.5</v>
      </c>
      <c r="EF16" s="13">
        <v>65.6</v>
      </c>
      <c r="EG16" s="13">
        <v>71.5</v>
      </c>
      <c r="EH16" s="13">
        <v>90.2</v>
      </c>
    </row>
    <row r="17" spans="1:138" ht="12.75">
      <c r="A17" t="s">
        <v>2</v>
      </c>
      <c r="B17">
        <v>116</v>
      </c>
      <c r="C17">
        <v>135</v>
      </c>
      <c r="D17">
        <v>121</v>
      </c>
      <c r="E17">
        <v>136</v>
      </c>
      <c r="F17">
        <v>121</v>
      </c>
      <c r="G17">
        <v>129</v>
      </c>
      <c r="H17">
        <v>122</v>
      </c>
      <c r="I17">
        <v>118</v>
      </c>
      <c r="J17">
        <v>115</v>
      </c>
      <c r="K17">
        <v>124</v>
      </c>
      <c r="L17">
        <v>142</v>
      </c>
      <c r="M17">
        <v>110</v>
      </c>
      <c r="N17">
        <v>105</v>
      </c>
      <c r="O17">
        <v>91</v>
      </c>
      <c r="P17">
        <v>72</v>
      </c>
      <c r="Q17">
        <v>50</v>
      </c>
      <c r="R17">
        <v>55</v>
      </c>
      <c r="S17">
        <v>60</v>
      </c>
      <c r="T17">
        <v>50</v>
      </c>
      <c r="U17">
        <v>53</v>
      </c>
      <c r="V17">
        <v>63</v>
      </c>
      <c r="W17">
        <v>66</v>
      </c>
      <c r="X17">
        <v>72</v>
      </c>
      <c r="Y17">
        <v>56</v>
      </c>
      <c r="Z17">
        <v>63</v>
      </c>
      <c r="AA17">
        <v>54</v>
      </c>
      <c r="AB17">
        <v>64</v>
      </c>
      <c r="AC17">
        <v>58</v>
      </c>
      <c r="AD17">
        <v>50</v>
      </c>
      <c r="AE17">
        <v>70</v>
      </c>
      <c r="AF17">
        <v>67</v>
      </c>
      <c r="AG17">
        <v>68</v>
      </c>
      <c r="AH17">
        <v>84</v>
      </c>
      <c r="AI17">
        <v>72</v>
      </c>
      <c r="AJ17">
        <v>79</v>
      </c>
      <c r="AK17">
        <v>88</v>
      </c>
      <c r="AL17">
        <v>83</v>
      </c>
      <c r="AM17">
        <v>72</v>
      </c>
      <c r="AN17">
        <v>69</v>
      </c>
      <c r="AO17">
        <v>78</v>
      </c>
      <c r="AP17">
        <v>58</v>
      </c>
      <c r="AQ17">
        <v>64</v>
      </c>
      <c r="AR17">
        <v>58</v>
      </c>
      <c r="AS17">
        <v>53</v>
      </c>
      <c r="AT17">
        <v>58</v>
      </c>
      <c r="AU17">
        <v>59</v>
      </c>
      <c r="AV17">
        <v>50</v>
      </c>
      <c r="AW17">
        <v>40</v>
      </c>
      <c r="AX17">
        <v>24</v>
      </c>
      <c r="AY17">
        <v>16</v>
      </c>
      <c r="AZ17">
        <v>16</v>
      </c>
      <c r="BA17">
        <v>15</v>
      </c>
      <c r="BB17">
        <v>16</v>
      </c>
      <c r="BC17">
        <v>16</v>
      </c>
      <c r="BD17">
        <v>13</v>
      </c>
      <c r="BE17">
        <v>13</v>
      </c>
      <c r="BF17">
        <v>11</v>
      </c>
      <c r="BG17">
        <v>14</v>
      </c>
      <c r="BH17">
        <v>9</v>
      </c>
      <c r="BI17">
        <v>8</v>
      </c>
      <c r="BJ17">
        <v>8</v>
      </c>
      <c r="BK17">
        <v>6</v>
      </c>
      <c r="BL17">
        <v>6</v>
      </c>
      <c r="BM17">
        <v>5</v>
      </c>
      <c r="BN17">
        <v>6</v>
      </c>
      <c r="BO17">
        <v>5</v>
      </c>
      <c r="BP17">
        <v>2</v>
      </c>
      <c r="BQ17">
        <v>3</v>
      </c>
      <c r="BR17" s="7">
        <f t="shared" si="0"/>
        <v>2.857</v>
      </c>
      <c r="BS17" s="7">
        <f t="shared" si="1"/>
        <v>2.714</v>
      </c>
      <c r="BT17" s="7">
        <f t="shared" si="2"/>
        <v>2.571</v>
      </c>
      <c r="BU17" s="7">
        <f t="shared" si="3"/>
        <v>2.4290000000000003</v>
      </c>
      <c r="BV17" s="7">
        <f t="shared" si="4"/>
        <v>2.285</v>
      </c>
      <c r="BW17" s="7">
        <f t="shared" si="5"/>
        <v>2.142</v>
      </c>
      <c r="BX17">
        <v>2</v>
      </c>
      <c r="BY17">
        <v>2</v>
      </c>
      <c r="BZ17">
        <v>2</v>
      </c>
      <c r="CA17">
        <v>2</v>
      </c>
      <c r="CB17">
        <v>1</v>
      </c>
      <c r="CC17">
        <v>1</v>
      </c>
      <c r="CD17">
        <v>2</v>
      </c>
      <c r="CE17">
        <v>1</v>
      </c>
      <c r="CF17">
        <v>3</v>
      </c>
      <c r="CG17">
        <v>2</v>
      </c>
      <c r="CH17">
        <v>2</v>
      </c>
      <c r="CI17">
        <v>2</v>
      </c>
      <c r="CJ17">
        <v>1</v>
      </c>
      <c r="CK17">
        <v>1</v>
      </c>
      <c r="CL17">
        <v>1</v>
      </c>
      <c r="CM17">
        <v>1</v>
      </c>
      <c r="CN17">
        <v>1</v>
      </c>
      <c r="CO17">
        <v>1</v>
      </c>
      <c r="CP17">
        <v>0</v>
      </c>
      <c r="CQ17">
        <v>1</v>
      </c>
      <c r="CR17">
        <v>2</v>
      </c>
      <c r="CS17">
        <v>1</v>
      </c>
      <c r="CT17">
        <v>0</v>
      </c>
      <c r="CU17" s="7"/>
      <c r="CV17" s="7"/>
      <c r="CW17" s="7"/>
      <c r="CX17" s="7"/>
      <c r="CY17" s="7"/>
      <c r="CZ17" s="7"/>
      <c r="DA17" s="7"/>
      <c r="DB17" s="7"/>
      <c r="DC17" s="7"/>
      <c r="DD17" s="7"/>
      <c r="DE17" s="7"/>
      <c r="DF17" s="7"/>
      <c r="DG17" s="7"/>
      <c r="DH17" s="7"/>
      <c r="DI17" s="7"/>
      <c r="DJ17" s="7"/>
      <c r="DK17" s="7"/>
      <c r="DL17" s="1"/>
      <c r="DN17" s="1"/>
      <c r="DO17" s="1"/>
      <c r="DP17" t="s">
        <v>2</v>
      </c>
      <c r="DQ17" s="13"/>
      <c r="DR17" s="13"/>
      <c r="DS17" s="13"/>
      <c r="DT17" s="13"/>
      <c r="DU17" s="13"/>
      <c r="DV17" s="13"/>
      <c r="DW17" s="13"/>
      <c r="DX17" s="13"/>
      <c r="DY17" s="13"/>
      <c r="DZ17" s="13"/>
      <c r="EA17" s="13"/>
      <c r="EB17" s="13"/>
      <c r="EC17" s="13"/>
      <c r="ED17" s="13"/>
      <c r="EE17" s="13"/>
      <c r="EF17" s="13"/>
      <c r="EG17" s="13"/>
      <c r="EH17" s="13"/>
    </row>
    <row r="18" spans="1:138" ht="12.75">
      <c r="A18" t="s">
        <v>61</v>
      </c>
      <c r="B18">
        <v>36</v>
      </c>
      <c r="C18">
        <v>33</v>
      </c>
      <c r="D18">
        <v>34</v>
      </c>
      <c r="E18">
        <v>37</v>
      </c>
      <c r="F18">
        <v>34</v>
      </c>
      <c r="G18">
        <v>35</v>
      </c>
      <c r="H18">
        <v>22</v>
      </c>
      <c r="I18">
        <v>32</v>
      </c>
      <c r="J18">
        <v>40</v>
      </c>
      <c r="K18">
        <v>30</v>
      </c>
      <c r="L18">
        <v>28</v>
      </c>
      <c r="M18">
        <v>25</v>
      </c>
      <c r="N18">
        <v>26</v>
      </c>
      <c r="O18">
        <v>22</v>
      </c>
      <c r="P18">
        <v>17</v>
      </c>
      <c r="Q18">
        <v>13</v>
      </c>
      <c r="R18">
        <v>13</v>
      </c>
      <c r="S18">
        <v>20</v>
      </c>
      <c r="T18">
        <v>20</v>
      </c>
      <c r="U18">
        <v>15</v>
      </c>
      <c r="V18">
        <v>18</v>
      </c>
      <c r="W18">
        <v>22</v>
      </c>
      <c r="X18">
        <v>16</v>
      </c>
      <c r="Y18">
        <v>17</v>
      </c>
      <c r="Z18">
        <v>16</v>
      </c>
      <c r="AA18">
        <v>16</v>
      </c>
      <c r="AB18">
        <v>13</v>
      </c>
      <c r="AC18">
        <v>12</v>
      </c>
      <c r="AD18">
        <v>11</v>
      </c>
      <c r="AE18">
        <v>13</v>
      </c>
      <c r="AF18">
        <v>11</v>
      </c>
      <c r="AG18">
        <v>11</v>
      </c>
      <c r="AH18">
        <v>13</v>
      </c>
      <c r="AI18">
        <v>14</v>
      </c>
      <c r="AJ18">
        <v>15</v>
      </c>
      <c r="AK18">
        <v>16</v>
      </c>
      <c r="AL18">
        <v>13</v>
      </c>
      <c r="AM18">
        <v>10</v>
      </c>
      <c r="AN18">
        <v>10</v>
      </c>
      <c r="AO18">
        <v>10</v>
      </c>
      <c r="AP18">
        <v>9</v>
      </c>
      <c r="AQ18">
        <v>11</v>
      </c>
      <c r="AR18">
        <v>9</v>
      </c>
      <c r="AS18">
        <v>9</v>
      </c>
      <c r="AT18">
        <v>2</v>
      </c>
      <c r="AU18">
        <v>9</v>
      </c>
      <c r="AV18">
        <v>10</v>
      </c>
      <c r="AW18">
        <v>10</v>
      </c>
      <c r="AX18">
        <v>10</v>
      </c>
      <c r="AY18">
        <v>8</v>
      </c>
      <c r="AZ18">
        <v>7</v>
      </c>
      <c r="BA18">
        <v>8</v>
      </c>
      <c r="BB18">
        <v>7</v>
      </c>
      <c r="BC18">
        <v>8</v>
      </c>
      <c r="BD18">
        <v>7</v>
      </c>
      <c r="BE18">
        <v>7</v>
      </c>
      <c r="BF18">
        <v>7</v>
      </c>
      <c r="BG18">
        <v>7</v>
      </c>
      <c r="BH18">
        <v>8</v>
      </c>
      <c r="BI18">
        <v>8</v>
      </c>
      <c r="BJ18">
        <v>8</v>
      </c>
      <c r="BK18">
        <v>9</v>
      </c>
      <c r="BL18">
        <v>6</v>
      </c>
      <c r="BM18">
        <v>6</v>
      </c>
      <c r="BN18">
        <v>6</v>
      </c>
      <c r="BO18">
        <v>5</v>
      </c>
      <c r="BP18">
        <v>5</v>
      </c>
      <c r="BQ18">
        <v>5</v>
      </c>
      <c r="BR18" s="7">
        <f t="shared" si="0"/>
        <v>5.143</v>
      </c>
      <c r="BS18" s="7">
        <f t="shared" si="1"/>
        <v>5.286</v>
      </c>
      <c r="BT18" s="7">
        <f t="shared" si="2"/>
        <v>5.429</v>
      </c>
      <c r="BU18" s="7">
        <f t="shared" si="3"/>
        <v>5.571</v>
      </c>
      <c r="BV18" s="7">
        <f t="shared" si="4"/>
        <v>5.715</v>
      </c>
      <c r="BW18" s="7">
        <f t="shared" si="5"/>
        <v>5.858</v>
      </c>
      <c r="BX18">
        <v>6</v>
      </c>
      <c r="BY18">
        <v>6</v>
      </c>
      <c r="BZ18">
        <v>6</v>
      </c>
      <c r="CA18">
        <v>6</v>
      </c>
      <c r="CB18">
        <v>8</v>
      </c>
      <c r="CC18">
        <v>6</v>
      </c>
      <c r="CD18">
        <v>7</v>
      </c>
      <c r="CE18">
        <v>7</v>
      </c>
      <c r="CF18">
        <v>9</v>
      </c>
      <c r="CG18">
        <v>7</v>
      </c>
      <c r="CH18">
        <v>7</v>
      </c>
      <c r="CI18">
        <v>8</v>
      </c>
      <c r="CJ18">
        <v>7</v>
      </c>
      <c r="CK18">
        <v>8</v>
      </c>
      <c r="CL18">
        <v>7</v>
      </c>
      <c r="CM18">
        <v>8</v>
      </c>
      <c r="CN18">
        <v>7</v>
      </c>
      <c r="CO18">
        <v>7</v>
      </c>
      <c r="CP18">
        <v>8</v>
      </c>
      <c r="CQ18">
        <v>7</v>
      </c>
      <c r="CR18">
        <v>8</v>
      </c>
      <c r="CS18">
        <v>7</v>
      </c>
      <c r="CT18">
        <v>6</v>
      </c>
      <c r="CU18" s="7"/>
      <c r="CV18" s="7"/>
      <c r="CW18" s="7"/>
      <c r="CX18" s="7"/>
      <c r="CY18" s="7"/>
      <c r="CZ18" s="7"/>
      <c r="DA18" s="7"/>
      <c r="DB18" s="7"/>
      <c r="DC18" s="7"/>
      <c r="DD18" s="7"/>
      <c r="DE18" s="7"/>
      <c r="DF18" s="7"/>
      <c r="DG18" s="7"/>
      <c r="DH18" s="7"/>
      <c r="DI18" s="7"/>
      <c r="DJ18" s="7"/>
      <c r="DK18" s="7"/>
      <c r="DL18" s="1"/>
      <c r="DN18" s="1"/>
      <c r="DO18" s="1"/>
      <c r="DP18" t="s">
        <v>61</v>
      </c>
      <c r="DQ18" s="13"/>
      <c r="DR18" s="13"/>
      <c r="DS18" s="13"/>
      <c r="DT18" s="13"/>
      <c r="DU18" s="13"/>
      <c r="DV18" s="13"/>
      <c r="DW18" s="13"/>
      <c r="DX18" s="13"/>
      <c r="DY18" s="13"/>
      <c r="DZ18" s="13"/>
      <c r="EA18" s="13"/>
      <c r="EB18" s="13"/>
      <c r="EC18" s="13"/>
      <c r="ED18" s="13"/>
      <c r="EE18" s="13"/>
      <c r="EF18" s="13"/>
      <c r="EG18" s="13"/>
      <c r="EH18" s="13"/>
    </row>
    <row r="19" spans="1:138" ht="12.75">
      <c r="A19" t="s">
        <v>33</v>
      </c>
      <c r="B19">
        <v>38</v>
      </c>
      <c r="C19">
        <v>42</v>
      </c>
      <c r="D19">
        <v>42</v>
      </c>
      <c r="E19">
        <v>35</v>
      </c>
      <c r="F19">
        <v>41</v>
      </c>
      <c r="G19">
        <v>36</v>
      </c>
      <c r="H19">
        <v>33</v>
      </c>
      <c r="I19">
        <v>32</v>
      </c>
      <c r="J19">
        <v>35</v>
      </c>
      <c r="K19">
        <v>38</v>
      </c>
      <c r="L19">
        <v>42</v>
      </c>
      <c r="M19">
        <v>32</v>
      </c>
      <c r="N19">
        <v>32</v>
      </c>
      <c r="O19">
        <v>28</v>
      </c>
      <c r="P19">
        <v>22</v>
      </c>
      <c r="Q19">
        <v>18</v>
      </c>
      <c r="R19">
        <v>16</v>
      </c>
      <c r="S19">
        <v>17</v>
      </c>
      <c r="T19">
        <v>10</v>
      </c>
      <c r="U19">
        <v>8</v>
      </c>
      <c r="V19">
        <v>10</v>
      </c>
      <c r="W19">
        <v>14</v>
      </c>
      <c r="X19">
        <v>10</v>
      </c>
      <c r="Y19">
        <v>6</v>
      </c>
      <c r="Z19">
        <v>5</v>
      </c>
      <c r="AA19">
        <v>6</v>
      </c>
      <c r="AB19">
        <v>4</v>
      </c>
      <c r="AC19">
        <v>4</v>
      </c>
      <c r="AD19">
        <v>3</v>
      </c>
      <c r="AE19">
        <v>3</v>
      </c>
      <c r="AF19">
        <v>3</v>
      </c>
      <c r="AG19">
        <v>3</v>
      </c>
      <c r="AH19">
        <v>2</v>
      </c>
      <c r="AI19">
        <v>3</v>
      </c>
      <c r="AJ19">
        <v>5</v>
      </c>
      <c r="AK19">
        <v>2</v>
      </c>
      <c r="AL19">
        <v>1</v>
      </c>
      <c r="AM19">
        <v>1</v>
      </c>
      <c r="AN19">
        <v>1</v>
      </c>
      <c r="AO19">
        <v>1</v>
      </c>
      <c r="AP19">
        <v>1</v>
      </c>
      <c r="AQ19">
        <v>1</v>
      </c>
      <c r="AR19">
        <v>1</v>
      </c>
      <c r="AS19">
        <v>1</v>
      </c>
      <c r="AT19">
        <v>2</v>
      </c>
      <c r="AU19">
        <v>2</v>
      </c>
      <c r="AV19">
        <v>2</v>
      </c>
      <c r="AW19">
        <v>2</v>
      </c>
      <c r="AX19">
        <v>1</v>
      </c>
      <c r="AY19">
        <v>0</v>
      </c>
      <c r="AZ19">
        <v>0</v>
      </c>
      <c r="BA19">
        <v>0</v>
      </c>
      <c r="BB19">
        <v>0</v>
      </c>
      <c r="BC19">
        <v>1</v>
      </c>
      <c r="BD19">
        <v>0</v>
      </c>
      <c r="BE19">
        <v>1</v>
      </c>
      <c r="BF19">
        <v>0</v>
      </c>
      <c r="BG19">
        <v>1</v>
      </c>
      <c r="BH19">
        <v>1</v>
      </c>
      <c r="BI19">
        <v>1</v>
      </c>
      <c r="BJ19">
        <v>0</v>
      </c>
      <c r="BK19">
        <v>0</v>
      </c>
      <c r="BL19">
        <v>1</v>
      </c>
      <c r="BM19">
        <v>0</v>
      </c>
      <c r="BN19">
        <v>0</v>
      </c>
      <c r="BO19">
        <v>0</v>
      </c>
      <c r="BP19">
        <v>0</v>
      </c>
      <c r="BQ19">
        <v>0</v>
      </c>
      <c r="BR19" s="7">
        <f t="shared" si="0"/>
        <v>0</v>
      </c>
      <c r="BS19" s="7">
        <f t="shared" si="1"/>
        <v>0</v>
      </c>
      <c r="BT19" s="7">
        <f t="shared" si="2"/>
        <v>0</v>
      </c>
      <c r="BU19" s="7">
        <f t="shared" si="3"/>
        <v>0</v>
      </c>
      <c r="BV19" s="7">
        <f t="shared" si="4"/>
        <v>0</v>
      </c>
      <c r="BW19" s="7">
        <f t="shared" si="5"/>
        <v>0</v>
      </c>
      <c r="BX19">
        <v>0</v>
      </c>
      <c r="BY19">
        <v>0</v>
      </c>
      <c r="BZ19">
        <v>0</v>
      </c>
      <c r="CA19">
        <v>0</v>
      </c>
      <c r="CB19">
        <v>0</v>
      </c>
      <c r="CC19">
        <v>0</v>
      </c>
      <c r="CD19">
        <v>0</v>
      </c>
      <c r="CE19">
        <v>0</v>
      </c>
      <c r="CF19">
        <v>0</v>
      </c>
      <c r="CG19">
        <v>0</v>
      </c>
      <c r="CH19">
        <v>1</v>
      </c>
      <c r="CI19">
        <v>0</v>
      </c>
      <c r="CJ19">
        <v>0</v>
      </c>
      <c r="CK19">
        <v>0</v>
      </c>
      <c r="CL19">
        <v>0</v>
      </c>
      <c r="CM19">
        <v>0</v>
      </c>
      <c r="CN19">
        <v>0</v>
      </c>
      <c r="CO19">
        <v>0</v>
      </c>
      <c r="CP19">
        <v>0</v>
      </c>
      <c r="CQ19">
        <v>0</v>
      </c>
      <c r="CR19">
        <v>0</v>
      </c>
      <c r="CS19">
        <v>0</v>
      </c>
      <c r="CT19">
        <v>0</v>
      </c>
      <c r="CU19" s="7"/>
      <c r="CV19" s="7"/>
      <c r="CW19" s="7"/>
      <c r="CX19" s="7"/>
      <c r="CY19" s="7"/>
      <c r="CZ19" s="7"/>
      <c r="DA19" s="7"/>
      <c r="DB19" s="7"/>
      <c r="DC19" s="7"/>
      <c r="DD19" s="7"/>
      <c r="DE19" s="7"/>
      <c r="DF19" s="7"/>
      <c r="DG19" s="7"/>
      <c r="DH19" s="7"/>
      <c r="DI19" s="7"/>
      <c r="DJ19" s="7"/>
      <c r="DK19" s="7"/>
      <c r="DL19" s="1"/>
      <c r="DN19" s="1"/>
      <c r="DO19" s="1"/>
      <c r="DP19" t="s">
        <v>33</v>
      </c>
      <c r="DQ19" s="13"/>
      <c r="DR19" s="13"/>
      <c r="DS19" s="13"/>
      <c r="DT19" s="13"/>
      <c r="DU19" s="13"/>
      <c r="DV19" s="13"/>
      <c r="DW19" s="13"/>
      <c r="DX19" s="13"/>
      <c r="DY19" s="13"/>
      <c r="DZ19" s="13"/>
      <c r="EA19" s="13"/>
      <c r="EB19" s="13"/>
      <c r="EC19" s="13"/>
      <c r="ED19" s="13"/>
      <c r="EE19" s="13"/>
      <c r="EF19" s="13"/>
      <c r="EG19" s="13"/>
      <c r="EH19" s="13"/>
    </row>
    <row r="20" spans="1:138" ht="12.75">
      <c r="A20" t="s">
        <v>38</v>
      </c>
      <c r="B20">
        <v>55</v>
      </c>
      <c r="C20">
        <v>52</v>
      </c>
      <c r="D20">
        <v>45</v>
      </c>
      <c r="E20">
        <v>49</v>
      </c>
      <c r="F20">
        <v>48</v>
      </c>
      <c r="G20">
        <v>42</v>
      </c>
      <c r="H20">
        <v>41</v>
      </c>
      <c r="I20">
        <v>48</v>
      </c>
      <c r="J20">
        <v>41</v>
      </c>
      <c r="K20">
        <v>27</v>
      </c>
      <c r="L20">
        <v>35</v>
      </c>
      <c r="M20">
        <v>13</v>
      </c>
      <c r="N20">
        <v>12</v>
      </c>
      <c r="O20">
        <v>11</v>
      </c>
      <c r="P20">
        <v>8</v>
      </c>
      <c r="Q20">
        <v>6</v>
      </c>
      <c r="R20">
        <v>7</v>
      </c>
      <c r="S20">
        <v>3</v>
      </c>
      <c r="T20">
        <v>4</v>
      </c>
      <c r="U20">
        <v>3</v>
      </c>
      <c r="V20">
        <v>2</v>
      </c>
      <c r="W20">
        <v>3</v>
      </c>
      <c r="X20">
        <v>2</v>
      </c>
      <c r="Y20">
        <v>2</v>
      </c>
      <c r="Z20">
        <v>2</v>
      </c>
      <c r="AA20">
        <v>2</v>
      </c>
      <c r="AB20">
        <v>1</v>
      </c>
      <c r="AC20">
        <v>1</v>
      </c>
      <c r="AD20">
        <v>1</v>
      </c>
      <c r="AE20">
        <v>2</v>
      </c>
      <c r="AF20">
        <v>1</v>
      </c>
      <c r="AG20">
        <v>1</v>
      </c>
      <c r="AH20">
        <v>1</v>
      </c>
      <c r="AI20">
        <v>2</v>
      </c>
      <c r="AJ20">
        <v>1</v>
      </c>
      <c r="AK20">
        <v>1</v>
      </c>
      <c r="AL20">
        <v>1</v>
      </c>
      <c r="AM20">
        <v>0</v>
      </c>
      <c r="AN20">
        <v>1</v>
      </c>
      <c r="AO20">
        <v>1</v>
      </c>
      <c r="AP20">
        <v>1</v>
      </c>
      <c r="AQ20">
        <v>0</v>
      </c>
      <c r="AR20">
        <v>1</v>
      </c>
      <c r="AS20">
        <v>0</v>
      </c>
      <c r="AT20">
        <v>1</v>
      </c>
      <c r="AU20">
        <v>0</v>
      </c>
      <c r="AV20">
        <v>0</v>
      </c>
      <c r="AW20">
        <v>0</v>
      </c>
      <c r="AX20">
        <v>0</v>
      </c>
      <c r="AY20">
        <v>0</v>
      </c>
      <c r="AZ20">
        <v>0</v>
      </c>
      <c r="BA20">
        <v>0</v>
      </c>
      <c r="BB20">
        <v>1</v>
      </c>
      <c r="BC20">
        <v>0</v>
      </c>
      <c r="BD20">
        <v>0</v>
      </c>
      <c r="BE20">
        <v>0</v>
      </c>
      <c r="BF20">
        <v>0</v>
      </c>
      <c r="BG20">
        <v>0</v>
      </c>
      <c r="BH20">
        <v>1</v>
      </c>
      <c r="BI20">
        <v>0</v>
      </c>
      <c r="BJ20">
        <v>0</v>
      </c>
      <c r="BK20">
        <v>0</v>
      </c>
      <c r="BL20">
        <v>0</v>
      </c>
      <c r="BM20">
        <v>0</v>
      </c>
      <c r="BN20">
        <v>0</v>
      </c>
      <c r="BO20">
        <v>0</v>
      </c>
      <c r="BP20">
        <v>0</v>
      </c>
      <c r="BQ20">
        <v>1</v>
      </c>
      <c r="BR20" s="7">
        <f t="shared" si="0"/>
        <v>0.857</v>
      </c>
      <c r="BS20" s="7">
        <f t="shared" si="1"/>
        <v>0.714</v>
      </c>
      <c r="BT20" s="7">
        <f t="shared" si="2"/>
        <v>0.571</v>
      </c>
      <c r="BU20" s="7">
        <f t="shared" si="3"/>
        <v>0.42900000000000005</v>
      </c>
      <c r="BV20" s="7">
        <f t="shared" si="4"/>
        <v>0.28500000000000003</v>
      </c>
      <c r="BW20" s="7">
        <f t="shared" si="5"/>
        <v>0.14200000000000002</v>
      </c>
      <c r="BX20">
        <v>0</v>
      </c>
      <c r="BY20">
        <v>0</v>
      </c>
      <c r="BZ20">
        <v>1</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s="7"/>
      <c r="CV20" s="7"/>
      <c r="CW20" s="7"/>
      <c r="CX20" s="7"/>
      <c r="CY20" s="7"/>
      <c r="CZ20" s="7"/>
      <c r="DA20" s="7"/>
      <c r="DB20" s="7"/>
      <c r="DC20" s="7"/>
      <c r="DD20" s="7"/>
      <c r="DE20" s="7"/>
      <c r="DF20" s="7"/>
      <c r="DG20" s="7"/>
      <c r="DH20" s="7"/>
      <c r="DI20" s="7"/>
      <c r="DJ20" s="7"/>
      <c r="DK20" s="7"/>
      <c r="DL20" s="1"/>
      <c r="DN20" s="1"/>
      <c r="DO20" s="1"/>
      <c r="DP20" t="s">
        <v>38</v>
      </c>
      <c r="DQ20" s="13"/>
      <c r="DR20" s="13"/>
      <c r="DS20" s="13"/>
      <c r="DT20" s="13"/>
      <c r="DU20" s="13"/>
      <c r="DV20" s="13"/>
      <c r="DW20" s="13"/>
      <c r="DX20" s="13"/>
      <c r="DY20" s="13"/>
      <c r="DZ20" s="13"/>
      <c r="EA20" s="13"/>
      <c r="EB20" s="13"/>
      <c r="EC20" s="13"/>
      <c r="ED20" s="13"/>
      <c r="EE20" s="13"/>
      <c r="EF20" s="13"/>
      <c r="EG20" s="13"/>
      <c r="EH20" s="13"/>
    </row>
    <row r="21" spans="1:138" ht="12.75">
      <c r="A21" t="s">
        <v>34</v>
      </c>
      <c r="B21">
        <v>415</v>
      </c>
      <c r="C21">
        <v>313</v>
      </c>
      <c r="D21">
        <v>413</v>
      </c>
      <c r="E21">
        <v>414</v>
      </c>
      <c r="F21">
        <v>373</v>
      </c>
      <c r="G21">
        <v>435</v>
      </c>
      <c r="H21">
        <v>238</v>
      </c>
      <c r="I21">
        <v>401</v>
      </c>
      <c r="J21">
        <v>436</v>
      </c>
      <c r="K21">
        <v>353</v>
      </c>
      <c r="L21">
        <v>431</v>
      </c>
      <c r="M21">
        <v>375</v>
      </c>
      <c r="N21">
        <v>394</v>
      </c>
      <c r="O21">
        <v>363</v>
      </c>
      <c r="P21">
        <v>309</v>
      </c>
      <c r="Q21">
        <v>188</v>
      </c>
      <c r="R21">
        <v>192</v>
      </c>
      <c r="S21">
        <v>162</v>
      </c>
      <c r="T21">
        <v>154</v>
      </c>
      <c r="U21">
        <v>83</v>
      </c>
      <c r="V21">
        <v>70</v>
      </c>
      <c r="W21">
        <v>67</v>
      </c>
      <c r="X21">
        <v>66</v>
      </c>
      <c r="Y21">
        <v>44</v>
      </c>
      <c r="Z21">
        <v>27</v>
      </c>
      <c r="AA21">
        <v>27</v>
      </c>
      <c r="AB21">
        <v>25</v>
      </c>
      <c r="AC21">
        <v>13</v>
      </c>
      <c r="AD21">
        <v>14</v>
      </c>
      <c r="AE21">
        <v>10</v>
      </c>
      <c r="AF21">
        <v>8</v>
      </c>
      <c r="AG21">
        <v>6</v>
      </c>
      <c r="AH21">
        <v>6</v>
      </c>
      <c r="AI21">
        <v>8</v>
      </c>
      <c r="AJ21">
        <v>9</v>
      </c>
      <c r="AK21">
        <v>7</v>
      </c>
      <c r="AL21">
        <v>6</v>
      </c>
      <c r="AM21">
        <v>7</v>
      </c>
      <c r="AN21">
        <v>5</v>
      </c>
      <c r="AO21">
        <v>6</v>
      </c>
      <c r="AP21">
        <v>6</v>
      </c>
      <c r="AQ21">
        <v>7</v>
      </c>
      <c r="AR21">
        <v>5</v>
      </c>
      <c r="AS21">
        <v>3</v>
      </c>
      <c r="AT21">
        <v>3</v>
      </c>
      <c r="AU21">
        <v>4</v>
      </c>
      <c r="AV21">
        <v>6</v>
      </c>
      <c r="AW21">
        <v>4</v>
      </c>
      <c r="AX21">
        <v>3</v>
      </c>
      <c r="AY21">
        <v>2</v>
      </c>
      <c r="AZ21">
        <v>3</v>
      </c>
      <c r="BA21">
        <v>3</v>
      </c>
      <c r="BB21">
        <v>3</v>
      </c>
      <c r="BC21">
        <v>2</v>
      </c>
      <c r="BD21">
        <v>2</v>
      </c>
      <c r="BE21">
        <v>2</v>
      </c>
      <c r="BF21">
        <v>3</v>
      </c>
      <c r="BG21">
        <v>3</v>
      </c>
      <c r="BH21">
        <v>3</v>
      </c>
      <c r="BI21">
        <v>2</v>
      </c>
      <c r="BJ21">
        <v>2</v>
      </c>
      <c r="BK21">
        <v>3</v>
      </c>
      <c r="BL21">
        <v>3</v>
      </c>
      <c r="BM21">
        <v>3</v>
      </c>
      <c r="BN21">
        <v>3</v>
      </c>
      <c r="BO21">
        <v>2</v>
      </c>
      <c r="BP21">
        <v>2</v>
      </c>
      <c r="BQ21">
        <v>1</v>
      </c>
      <c r="BR21" s="7">
        <f t="shared" si="0"/>
        <v>1</v>
      </c>
      <c r="BS21" s="7">
        <f t="shared" si="1"/>
        <v>1</v>
      </c>
      <c r="BT21" s="7">
        <f t="shared" si="2"/>
        <v>1</v>
      </c>
      <c r="BU21" s="7">
        <f t="shared" si="3"/>
        <v>1</v>
      </c>
      <c r="BV21" s="7">
        <f t="shared" si="4"/>
        <v>1</v>
      </c>
      <c r="BW21" s="7">
        <f t="shared" si="5"/>
        <v>1</v>
      </c>
      <c r="BX21">
        <v>1</v>
      </c>
      <c r="BY21">
        <v>2</v>
      </c>
      <c r="BZ21">
        <v>1</v>
      </c>
      <c r="CA21">
        <v>2</v>
      </c>
      <c r="CB21">
        <v>1</v>
      </c>
      <c r="CC21">
        <v>1</v>
      </c>
      <c r="CD21">
        <v>1</v>
      </c>
      <c r="CE21">
        <v>1</v>
      </c>
      <c r="CF21">
        <v>3</v>
      </c>
      <c r="CG21">
        <v>2</v>
      </c>
      <c r="CH21">
        <v>1</v>
      </c>
      <c r="CI21">
        <v>1</v>
      </c>
      <c r="CJ21">
        <v>1</v>
      </c>
      <c r="CK21">
        <v>1</v>
      </c>
      <c r="CL21">
        <v>1</v>
      </c>
      <c r="CM21">
        <v>1</v>
      </c>
      <c r="CN21">
        <v>1</v>
      </c>
      <c r="CO21">
        <v>1</v>
      </c>
      <c r="CP21">
        <v>1</v>
      </c>
      <c r="CQ21">
        <v>0</v>
      </c>
      <c r="CR21">
        <v>0</v>
      </c>
      <c r="CS21">
        <v>1</v>
      </c>
      <c r="CT21">
        <v>0</v>
      </c>
      <c r="CU21" s="7"/>
      <c r="CV21" s="7"/>
      <c r="CW21" s="7"/>
      <c r="CX21" s="7"/>
      <c r="CY21" s="7"/>
      <c r="CZ21" s="7"/>
      <c r="DA21" s="7"/>
      <c r="DB21" s="7"/>
      <c r="DC21" s="7"/>
      <c r="DD21" s="7"/>
      <c r="DE21" s="7"/>
      <c r="DF21" s="7"/>
      <c r="DG21" s="7"/>
      <c r="DH21" s="7"/>
      <c r="DI21" s="7"/>
      <c r="DJ21" s="7"/>
      <c r="DK21" s="7"/>
      <c r="DL21" s="1"/>
      <c r="DN21" s="1"/>
      <c r="DO21" s="1"/>
      <c r="DP21" t="s">
        <v>34</v>
      </c>
      <c r="DQ21" s="13"/>
      <c r="DR21" s="13"/>
      <c r="DS21" s="13"/>
      <c r="DT21" s="13"/>
      <c r="DU21" s="13"/>
      <c r="DV21" s="13"/>
      <c r="DW21" s="13"/>
      <c r="DX21" s="13"/>
      <c r="DY21" s="13"/>
      <c r="DZ21" s="13"/>
      <c r="EA21" s="13"/>
      <c r="EB21" s="13"/>
      <c r="EC21" s="13"/>
      <c r="ED21" s="13"/>
      <c r="EE21" s="13"/>
      <c r="EF21" s="13"/>
      <c r="EG21" s="13"/>
      <c r="EH21" s="13"/>
    </row>
    <row r="22" spans="1:138" ht="12.75">
      <c r="A22" t="s">
        <v>3</v>
      </c>
      <c r="B22">
        <v>28</v>
      </c>
      <c r="C22">
        <v>36</v>
      </c>
      <c r="D22">
        <v>45</v>
      </c>
      <c r="E22">
        <v>42</v>
      </c>
      <c r="F22">
        <v>46</v>
      </c>
      <c r="G22">
        <v>43</v>
      </c>
      <c r="H22">
        <v>34</v>
      </c>
      <c r="I22">
        <v>33</v>
      </c>
      <c r="J22">
        <v>35</v>
      </c>
      <c r="K22">
        <v>30</v>
      </c>
      <c r="L22">
        <v>39</v>
      </c>
      <c r="M22">
        <v>36</v>
      </c>
      <c r="N22">
        <v>41</v>
      </c>
      <c r="O22">
        <v>35</v>
      </c>
      <c r="P22">
        <v>35</v>
      </c>
      <c r="Q22">
        <v>29</v>
      </c>
      <c r="R22">
        <v>23</v>
      </c>
      <c r="S22">
        <v>27</v>
      </c>
      <c r="T22">
        <v>11</v>
      </c>
      <c r="U22">
        <v>25</v>
      </c>
      <c r="V22">
        <v>27</v>
      </c>
      <c r="W22">
        <v>44</v>
      </c>
      <c r="X22">
        <v>34</v>
      </c>
      <c r="Y22">
        <v>45</v>
      </c>
      <c r="Z22">
        <v>43</v>
      </c>
      <c r="AA22">
        <v>37</v>
      </c>
      <c r="AB22">
        <v>44</v>
      </c>
      <c r="AC22">
        <v>38</v>
      </c>
      <c r="AD22">
        <v>32</v>
      </c>
      <c r="AE22">
        <v>32</v>
      </c>
      <c r="AF22">
        <v>31</v>
      </c>
      <c r="AG22">
        <v>31</v>
      </c>
      <c r="AH22">
        <v>33</v>
      </c>
      <c r="AI22">
        <v>37</v>
      </c>
      <c r="AJ22">
        <v>39</v>
      </c>
      <c r="AK22">
        <v>36</v>
      </c>
      <c r="AL22">
        <v>26</v>
      </c>
      <c r="AM22">
        <v>30</v>
      </c>
      <c r="AN22">
        <v>24</v>
      </c>
      <c r="AO22">
        <v>25</v>
      </c>
      <c r="AP22">
        <v>26</v>
      </c>
      <c r="AQ22">
        <v>21</v>
      </c>
      <c r="AR22">
        <v>22</v>
      </c>
      <c r="AS22">
        <v>21</v>
      </c>
      <c r="AT22">
        <v>26</v>
      </c>
      <c r="AU22">
        <v>18</v>
      </c>
      <c r="AV22">
        <v>26</v>
      </c>
      <c r="AW22">
        <v>19</v>
      </c>
      <c r="AX22">
        <v>22</v>
      </c>
      <c r="AY22">
        <v>23</v>
      </c>
      <c r="AZ22">
        <v>27</v>
      </c>
      <c r="BA22">
        <v>31</v>
      </c>
      <c r="BB22">
        <v>23</v>
      </c>
      <c r="BC22">
        <v>36</v>
      </c>
      <c r="BD22">
        <v>23</v>
      </c>
      <c r="BE22">
        <v>24</v>
      </c>
      <c r="BF22">
        <v>25</v>
      </c>
      <c r="BG22">
        <v>30</v>
      </c>
      <c r="BH22">
        <v>24</v>
      </c>
      <c r="BI22">
        <v>23</v>
      </c>
      <c r="BJ22">
        <v>23</v>
      </c>
      <c r="BK22">
        <v>28</v>
      </c>
      <c r="BL22">
        <v>21</v>
      </c>
      <c r="BM22">
        <v>19</v>
      </c>
      <c r="BN22">
        <v>25</v>
      </c>
      <c r="BO22">
        <v>26</v>
      </c>
      <c r="BP22">
        <v>19</v>
      </c>
      <c r="BQ22">
        <v>19</v>
      </c>
      <c r="BR22" s="7">
        <f t="shared" si="0"/>
        <v>20.001</v>
      </c>
      <c r="BS22" s="7">
        <f t="shared" si="1"/>
        <v>21.002</v>
      </c>
      <c r="BT22" s="7">
        <f t="shared" si="2"/>
        <v>22.003</v>
      </c>
      <c r="BU22" s="7">
        <f t="shared" si="3"/>
        <v>22.997</v>
      </c>
      <c r="BV22" s="7">
        <f t="shared" si="4"/>
        <v>24.005</v>
      </c>
      <c r="BW22" s="7">
        <f t="shared" si="5"/>
        <v>25.006</v>
      </c>
      <c r="BX22">
        <v>26</v>
      </c>
      <c r="BY22">
        <v>26</v>
      </c>
      <c r="BZ22">
        <v>20</v>
      </c>
      <c r="CA22">
        <v>12</v>
      </c>
      <c r="CB22">
        <v>7</v>
      </c>
      <c r="CC22">
        <v>3</v>
      </c>
      <c r="CD22">
        <v>5</v>
      </c>
      <c r="CE22">
        <v>4</v>
      </c>
      <c r="CF22">
        <v>4</v>
      </c>
      <c r="CG22">
        <v>2</v>
      </c>
      <c r="CH22">
        <v>2</v>
      </c>
      <c r="CI22">
        <v>1</v>
      </c>
      <c r="CJ22">
        <v>1</v>
      </c>
      <c r="CK22">
        <v>0</v>
      </c>
      <c r="CL22">
        <v>1</v>
      </c>
      <c r="CM22">
        <v>0</v>
      </c>
      <c r="CN22">
        <v>0</v>
      </c>
      <c r="CO22">
        <v>0</v>
      </c>
      <c r="CP22">
        <v>0</v>
      </c>
      <c r="CQ22">
        <v>0</v>
      </c>
      <c r="CR22">
        <v>0</v>
      </c>
      <c r="CS22">
        <v>0</v>
      </c>
      <c r="CT22">
        <v>0</v>
      </c>
      <c r="CU22" s="7"/>
      <c r="CV22" s="7"/>
      <c r="CW22" s="7"/>
      <c r="CX22" s="7"/>
      <c r="CY22" s="7"/>
      <c r="CZ22" s="7"/>
      <c r="DA22" s="7"/>
      <c r="DB22" s="7"/>
      <c r="DC22" s="7"/>
      <c r="DD22" s="7"/>
      <c r="DE22" s="7"/>
      <c r="DF22" s="7"/>
      <c r="DG22" s="7"/>
      <c r="DH22" s="7"/>
      <c r="DI22" s="7"/>
      <c r="DJ22" s="7"/>
      <c r="DK22" s="7"/>
      <c r="DL22" s="1"/>
      <c r="DN22" s="1"/>
      <c r="DO22" s="1"/>
      <c r="DP22" t="s">
        <v>3</v>
      </c>
      <c r="DQ22" s="13"/>
      <c r="DR22" s="13"/>
      <c r="DS22" s="13"/>
      <c r="DT22" s="13"/>
      <c r="DU22" s="13"/>
      <c r="DV22" s="13"/>
      <c r="DW22" s="13"/>
      <c r="DX22" s="13"/>
      <c r="DY22" s="13"/>
      <c r="DZ22" s="13"/>
      <c r="EA22" s="13"/>
      <c r="EB22" s="13"/>
      <c r="EC22" s="13"/>
      <c r="ED22" s="13"/>
      <c r="EE22" s="13"/>
      <c r="EF22" s="13"/>
      <c r="EG22" s="13"/>
      <c r="EH22" s="13"/>
    </row>
    <row r="23" spans="1:138" ht="12.75">
      <c r="A23" t="s">
        <v>4</v>
      </c>
      <c r="B23">
        <v>13</v>
      </c>
      <c r="C23">
        <v>11</v>
      </c>
      <c r="D23">
        <v>10</v>
      </c>
      <c r="E23">
        <v>14</v>
      </c>
      <c r="F23">
        <v>10</v>
      </c>
      <c r="G23">
        <v>13</v>
      </c>
      <c r="H23">
        <v>9</v>
      </c>
      <c r="I23">
        <v>10</v>
      </c>
      <c r="J23">
        <v>10</v>
      </c>
      <c r="K23">
        <v>8</v>
      </c>
      <c r="L23">
        <v>15</v>
      </c>
      <c r="M23">
        <v>11</v>
      </c>
      <c r="N23">
        <v>11</v>
      </c>
      <c r="O23">
        <v>7</v>
      </c>
      <c r="P23">
        <v>7</v>
      </c>
      <c r="Q23">
        <v>4</v>
      </c>
      <c r="R23">
        <v>3</v>
      </c>
      <c r="S23">
        <v>4</v>
      </c>
      <c r="T23">
        <v>7</v>
      </c>
      <c r="U23">
        <v>5</v>
      </c>
      <c r="V23">
        <v>7</v>
      </c>
      <c r="W23">
        <v>12</v>
      </c>
      <c r="X23">
        <v>12</v>
      </c>
      <c r="Y23">
        <v>8</v>
      </c>
      <c r="Z23">
        <v>10</v>
      </c>
      <c r="AA23">
        <v>10</v>
      </c>
      <c r="AB23">
        <v>10</v>
      </c>
      <c r="AC23">
        <v>11</v>
      </c>
      <c r="AD23">
        <v>10</v>
      </c>
      <c r="AE23">
        <v>12</v>
      </c>
      <c r="AF23">
        <v>11</v>
      </c>
      <c r="AG23">
        <v>9</v>
      </c>
      <c r="AH23">
        <v>10</v>
      </c>
      <c r="AI23">
        <v>15</v>
      </c>
      <c r="AJ23">
        <v>15</v>
      </c>
      <c r="AK23">
        <v>13</v>
      </c>
      <c r="AL23">
        <v>12</v>
      </c>
      <c r="AM23">
        <v>10</v>
      </c>
      <c r="AN23">
        <v>12</v>
      </c>
      <c r="AO23">
        <v>8</v>
      </c>
      <c r="AP23">
        <v>11</v>
      </c>
      <c r="AQ23">
        <v>10</v>
      </c>
      <c r="AR23">
        <v>8</v>
      </c>
      <c r="AS23">
        <v>7</v>
      </c>
      <c r="AT23">
        <v>8</v>
      </c>
      <c r="AU23">
        <v>17</v>
      </c>
      <c r="AV23">
        <v>13</v>
      </c>
      <c r="AW23">
        <v>10</v>
      </c>
      <c r="AX23">
        <v>11</v>
      </c>
      <c r="AY23">
        <v>13</v>
      </c>
      <c r="AZ23">
        <v>11</v>
      </c>
      <c r="BA23">
        <v>8</v>
      </c>
      <c r="BB23">
        <v>8</v>
      </c>
      <c r="BC23">
        <v>8</v>
      </c>
      <c r="BD23">
        <v>7</v>
      </c>
      <c r="BE23">
        <v>8</v>
      </c>
      <c r="BF23">
        <v>7</v>
      </c>
      <c r="BG23">
        <v>9</v>
      </c>
      <c r="BH23">
        <v>12</v>
      </c>
      <c r="BI23">
        <v>11</v>
      </c>
      <c r="BJ23">
        <v>12</v>
      </c>
      <c r="BK23">
        <v>10</v>
      </c>
      <c r="BL23">
        <v>10</v>
      </c>
      <c r="BM23">
        <v>16</v>
      </c>
      <c r="BN23">
        <v>16</v>
      </c>
      <c r="BO23">
        <v>23</v>
      </c>
      <c r="BP23">
        <v>19</v>
      </c>
      <c r="BQ23">
        <v>24</v>
      </c>
      <c r="BR23" s="7">
        <f t="shared" si="0"/>
        <v>24.286</v>
      </c>
      <c r="BS23" s="7">
        <f t="shared" si="1"/>
        <v>24.572</v>
      </c>
      <c r="BT23" s="7">
        <f t="shared" si="2"/>
        <v>24.858</v>
      </c>
      <c r="BU23" s="7">
        <f t="shared" si="3"/>
        <v>25.142</v>
      </c>
      <c r="BV23" s="7">
        <f t="shared" si="4"/>
        <v>25.43</v>
      </c>
      <c r="BW23" s="7">
        <f t="shared" si="5"/>
        <v>25.716</v>
      </c>
      <c r="BX23">
        <v>26</v>
      </c>
      <c r="BY23">
        <v>32</v>
      </c>
      <c r="BZ23">
        <v>28</v>
      </c>
      <c r="CA23">
        <v>25</v>
      </c>
      <c r="CB23">
        <v>24</v>
      </c>
      <c r="CC23">
        <v>26</v>
      </c>
      <c r="CD23">
        <v>21</v>
      </c>
      <c r="CE23">
        <v>26</v>
      </c>
      <c r="CF23">
        <v>31</v>
      </c>
      <c r="CG23">
        <v>25</v>
      </c>
      <c r="CH23">
        <v>26</v>
      </c>
      <c r="CI23">
        <v>26</v>
      </c>
      <c r="CJ23">
        <v>23</v>
      </c>
      <c r="CK23">
        <v>20</v>
      </c>
      <c r="CL23">
        <v>19</v>
      </c>
      <c r="CM23">
        <v>12</v>
      </c>
      <c r="CN23">
        <v>12</v>
      </c>
      <c r="CO23">
        <v>9</v>
      </c>
      <c r="CP23">
        <v>4</v>
      </c>
      <c r="CQ23">
        <v>4</v>
      </c>
      <c r="CR23">
        <v>3</v>
      </c>
      <c r="CS23">
        <v>2</v>
      </c>
      <c r="CT23">
        <v>2</v>
      </c>
      <c r="CU23" s="7"/>
      <c r="CV23" s="7"/>
      <c r="CW23" s="7"/>
      <c r="CX23" s="7"/>
      <c r="CY23" s="7"/>
      <c r="CZ23" s="7"/>
      <c r="DA23" s="7"/>
      <c r="DB23" s="7"/>
      <c r="DC23" s="7"/>
      <c r="DD23" s="7"/>
      <c r="DE23" s="7"/>
      <c r="DF23" s="7"/>
      <c r="DG23" s="7"/>
      <c r="DH23" s="7"/>
      <c r="DI23" s="7"/>
      <c r="DJ23" s="7"/>
      <c r="DK23" s="7"/>
      <c r="DL23" s="1"/>
      <c r="DN23" s="1"/>
      <c r="DO23" s="1"/>
      <c r="DP23" t="s">
        <v>4</v>
      </c>
      <c r="DQ23" s="13"/>
      <c r="DR23" s="13"/>
      <c r="DS23" s="13"/>
      <c r="DT23" s="13"/>
      <c r="DU23" s="13"/>
      <c r="DV23" s="13"/>
      <c r="DW23" s="13"/>
      <c r="DX23" s="13"/>
      <c r="DY23" s="13"/>
      <c r="DZ23" s="13"/>
      <c r="EA23" s="13"/>
      <c r="EB23" s="13"/>
      <c r="EC23" s="13"/>
      <c r="ED23" s="13"/>
      <c r="EE23" s="13"/>
      <c r="EF23" s="13"/>
      <c r="EG23" s="13"/>
      <c r="EH23" s="13"/>
    </row>
    <row r="24" spans="1:138" ht="12.75">
      <c r="A24" t="s">
        <v>35</v>
      </c>
      <c r="B24">
        <v>1</v>
      </c>
      <c r="C24">
        <v>1</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s="7">
        <f t="shared" si="0"/>
        <v>0</v>
      </c>
      <c r="BS24" s="7">
        <f t="shared" si="1"/>
        <v>0</v>
      </c>
      <c r="BT24" s="7">
        <f t="shared" si="2"/>
        <v>0</v>
      </c>
      <c r="BU24" s="7">
        <f t="shared" si="3"/>
        <v>0</v>
      </c>
      <c r="BV24" s="7">
        <f t="shared" si="4"/>
        <v>0</v>
      </c>
      <c r="BW24" s="7">
        <f t="shared" si="5"/>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s="7"/>
      <c r="CV24" s="7"/>
      <c r="CW24" s="7"/>
      <c r="CX24" s="7"/>
      <c r="CY24" s="7"/>
      <c r="CZ24" s="7"/>
      <c r="DA24" s="7"/>
      <c r="DB24" s="7"/>
      <c r="DC24" s="7"/>
      <c r="DD24" s="7"/>
      <c r="DE24" s="7"/>
      <c r="DF24" s="7"/>
      <c r="DG24" s="7"/>
      <c r="DH24" s="7"/>
      <c r="DI24" s="7"/>
      <c r="DJ24" s="7"/>
      <c r="DK24" s="7"/>
      <c r="DL24" s="1"/>
      <c r="DN24" s="1"/>
      <c r="DO24" s="1"/>
      <c r="DP24" t="s">
        <v>35</v>
      </c>
      <c r="DQ24" s="13"/>
      <c r="DR24" s="13"/>
      <c r="DS24" s="13"/>
      <c r="DT24" s="13"/>
      <c r="DU24" s="13"/>
      <c r="DV24" s="13"/>
      <c r="DW24" s="13"/>
      <c r="DX24" s="13"/>
      <c r="DY24" s="13"/>
      <c r="DZ24" s="13"/>
      <c r="EA24" s="13"/>
      <c r="EB24" s="13"/>
      <c r="EC24" s="13"/>
      <c r="ED24" s="13"/>
      <c r="EE24" s="13"/>
      <c r="EF24" s="13"/>
      <c r="EG24" s="13"/>
      <c r="EH24" s="13"/>
    </row>
    <row r="25" spans="1:138" ht="12.75">
      <c r="A25" t="s">
        <v>5</v>
      </c>
      <c r="B25">
        <v>55</v>
      </c>
      <c r="C25">
        <v>58</v>
      </c>
      <c r="D25">
        <v>55</v>
      </c>
      <c r="E25">
        <v>50</v>
      </c>
      <c r="F25">
        <v>49</v>
      </c>
      <c r="G25">
        <v>42</v>
      </c>
      <c r="H25">
        <v>36</v>
      </c>
      <c r="I25">
        <v>39</v>
      </c>
      <c r="J25">
        <v>43</v>
      </c>
      <c r="K25">
        <v>44</v>
      </c>
      <c r="L25">
        <v>44</v>
      </c>
      <c r="M25">
        <v>44</v>
      </c>
      <c r="N25">
        <v>44</v>
      </c>
      <c r="O25">
        <v>40</v>
      </c>
      <c r="P25">
        <v>36</v>
      </c>
      <c r="Q25">
        <v>31</v>
      </c>
      <c r="R25">
        <v>36</v>
      </c>
      <c r="S25">
        <v>39</v>
      </c>
      <c r="T25">
        <v>43</v>
      </c>
      <c r="U25">
        <v>39</v>
      </c>
      <c r="V25">
        <v>44</v>
      </c>
      <c r="W25">
        <v>45</v>
      </c>
      <c r="X25">
        <v>37</v>
      </c>
      <c r="Y25">
        <v>37</v>
      </c>
      <c r="Z25">
        <v>36</v>
      </c>
      <c r="AA25">
        <v>40</v>
      </c>
      <c r="AB25">
        <v>37</v>
      </c>
      <c r="AC25">
        <v>47</v>
      </c>
      <c r="AD25">
        <v>45</v>
      </c>
      <c r="AE25">
        <v>55</v>
      </c>
      <c r="AF25">
        <v>47</v>
      </c>
      <c r="AG25">
        <v>43</v>
      </c>
      <c r="AH25">
        <v>44</v>
      </c>
      <c r="AI25">
        <v>44</v>
      </c>
      <c r="AJ25">
        <v>56</v>
      </c>
      <c r="AK25">
        <v>55</v>
      </c>
      <c r="AL25">
        <v>50</v>
      </c>
      <c r="AM25">
        <v>46</v>
      </c>
      <c r="AN25">
        <v>57</v>
      </c>
      <c r="AO25">
        <v>48</v>
      </c>
      <c r="AP25">
        <v>51</v>
      </c>
      <c r="AQ25">
        <v>59</v>
      </c>
      <c r="AR25">
        <v>46</v>
      </c>
      <c r="AS25">
        <v>55</v>
      </c>
      <c r="AT25">
        <v>52</v>
      </c>
      <c r="AU25">
        <v>51</v>
      </c>
      <c r="AV25">
        <v>53</v>
      </c>
      <c r="AW25">
        <v>47</v>
      </c>
      <c r="AX25">
        <v>50</v>
      </c>
      <c r="AY25">
        <v>51</v>
      </c>
      <c r="AZ25">
        <v>45</v>
      </c>
      <c r="BA25">
        <v>49</v>
      </c>
      <c r="BB25">
        <v>49</v>
      </c>
      <c r="BC25">
        <v>58</v>
      </c>
      <c r="BD25">
        <v>44</v>
      </c>
      <c r="BE25">
        <v>64</v>
      </c>
      <c r="BF25">
        <v>68</v>
      </c>
      <c r="BG25">
        <v>75</v>
      </c>
      <c r="BH25">
        <v>93</v>
      </c>
      <c r="BI25">
        <v>78</v>
      </c>
      <c r="BJ25">
        <v>77</v>
      </c>
      <c r="BK25">
        <v>81</v>
      </c>
      <c r="BL25">
        <v>75</v>
      </c>
      <c r="BM25">
        <v>77</v>
      </c>
      <c r="BN25">
        <v>68</v>
      </c>
      <c r="BO25">
        <v>71</v>
      </c>
      <c r="BP25">
        <v>56</v>
      </c>
      <c r="BQ25">
        <v>76</v>
      </c>
      <c r="BR25" s="7">
        <f t="shared" si="0"/>
        <v>78.431</v>
      </c>
      <c r="BS25" s="7">
        <f t="shared" si="1"/>
        <v>80.862</v>
      </c>
      <c r="BT25" s="7">
        <f t="shared" si="2"/>
        <v>83.293</v>
      </c>
      <c r="BU25" s="7">
        <f t="shared" si="3"/>
        <v>85.707</v>
      </c>
      <c r="BV25" s="7">
        <f t="shared" si="4"/>
        <v>88.155</v>
      </c>
      <c r="BW25" s="7">
        <f t="shared" si="5"/>
        <v>90.586</v>
      </c>
      <c r="BX25">
        <v>93</v>
      </c>
      <c r="BY25">
        <v>90</v>
      </c>
      <c r="BZ25">
        <v>98</v>
      </c>
      <c r="CA25">
        <v>96</v>
      </c>
      <c r="CB25">
        <v>100</v>
      </c>
      <c r="CC25">
        <v>101</v>
      </c>
      <c r="CD25">
        <v>115</v>
      </c>
      <c r="CE25">
        <v>101</v>
      </c>
      <c r="CF25">
        <v>125</v>
      </c>
      <c r="CG25">
        <v>122</v>
      </c>
      <c r="CH25">
        <v>119</v>
      </c>
      <c r="CI25">
        <v>104</v>
      </c>
      <c r="CJ25">
        <v>97</v>
      </c>
      <c r="CK25">
        <v>104</v>
      </c>
      <c r="CL25">
        <v>101</v>
      </c>
      <c r="CM25">
        <v>117</v>
      </c>
      <c r="CN25">
        <v>104</v>
      </c>
      <c r="CO25">
        <v>103</v>
      </c>
      <c r="CP25">
        <v>115</v>
      </c>
      <c r="CQ25">
        <v>110</v>
      </c>
      <c r="CR25">
        <v>128</v>
      </c>
      <c r="CS25">
        <v>110</v>
      </c>
      <c r="CT25">
        <v>86</v>
      </c>
      <c r="CU25" s="7">
        <f>SUM(DR25*0.985)</f>
        <v>80.967</v>
      </c>
      <c r="CV25" s="7">
        <f aca="true" t="shared" si="11" ref="CV25:DK25">SUM(DS25*0.985)</f>
        <v>98.303</v>
      </c>
      <c r="CW25" s="7">
        <f t="shared" si="11"/>
        <v>98.106</v>
      </c>
      <c r="CX25" s="7">
        <f t="shared" si="11"/>
        <v>103.425</v>
      </c>
      <c r="CY25" s="7">
        <f t="shared" si="11"/>
        <v>117.215</v>
      </c>
      <c r="CZ25" s="7">
        <f t="shared" si="11"/>
        <v>107.365</v>
      </c>
      <c r="DA25" s="7">
        <f t="shared" si="11"/>
        <v>105.395</v>
      </c>
      <c r="DB25" s="7">
        <f t="shared" si="11"/>
        <v>193.06</v>
      </c>
      <c r="DC25" s="7">
        <f t="shared" si="11"/>
        <v>88.256</v>
      </c>
      <c r="DD25" s="7">
        <f t="shared" si="11"/>
        <v>109.335</v>
      </c>
      <c r="DE25" s="7">
        <f t="shared" si="11"/>
        <v>123.125</v>
      </c>
      <c r="DF25" s="7">
        <f t="shared" si="11"/>
        <v>126.08</v>
      </c>
      <c r="DG25" s="7">
        <f t="shared" si="11"/>
        <v>113.27499999999999</v>
      </c>
      <c r="DH25" s="7">
        <f t="shared" si="11"/>
        <v>119.185</v>
      </c>
      <c r="DI25" s="7">
        <f t="shared" si="11"/>
        <v>110.32</v>
      </c>
      <c r="DJ25" s="7">
        <f t="shared" si="11"/>
        <v>120.17</v>
      </c>
      <c r="DK25" s="7">
        <f t="shared" si="11"/>
        <v>145.78</v>
      </c>
      <c r="DL25" s="1">
        <f>SUM(CZ25:DK25)/(B25+C25+D25+E25+F25+G25+H25+I25)*(0.666)</f>
        <v>2.5345219687500005</v>
      </c>
      <c r="DM25" s="1">
        <f>SUM(DJ25+DK25)/(B25+C25+D25+E25+F25+G25+H25+I25)*4</f>
        <v>2.7703124999999997</v>
      </c>
      <c r="DN25" s="1"/>
      <c r="DO25" s="1"/>
      <c r="DP25" t="s">
        <v>5</v>
      </c>
      <c r="DQ25" s="13">
        <v>0.985</v>
      </c>
      <c r="DR25" s="13">
        <v>82.2</v>
      </c>
      <c r="DS25" s="13">
        <v>99.8</v>
      </c>
      <c r="DT25" s="13">
        <v>99.6</v>
      </c>
      <c r="DU25" s="13">
        <v>105</v>
      </c>
      <c r="DV25" s="13">
        <v>119</v>
      </c>
      <c r="DW25" s="13">
        <v>109</v>
      </c>
      <c r="DX25" s="13">
        <v>107</v>
      </c>
      <c r="DY25" s="13">
        <v>196</v>
      </c>
      <c r="DZ25" s="13">
        <v>89.6</v>
      </c>
      <c r="EA25" s="13">
        <v>111</v>
      </c>
      <c r="EB25" s="13">
        <v>125</v>
      </c>
      <c r="EC25" s="13">
        <v>128</v>
      </c>
      <c r="ED25" s="13">
        <v>115</v>
      </c>
      <c r="EE25" s="13">
        <v>121</v>
      </c>
      <c r="EF25" s="13">
        <v>112</v>
      </c>
      <c r="EG25" s="13">
        <v>122</v>
      </c>
      <c r="EH25" s="13">
        <v>148</v>
      </c>
    </row>
    <row r="26" spans="1:138" ht="12.75">
      <c r="A26" t="s">
        <v>18</v>
      </c>
      <c r="B26">
        <v>148</v>
      </c>
      <c r="C26">
        <v>153</v>
      </c>
      <c r="D26">
        <v>156</v>
      </c>
      <c r="E26">
        <v>167</v>
      </c>
      <c r="F26">
        <v>169</v>
      </c>
      <c r="G26">
        <v>152</v>
      </c>
      <c r="H26">
        <v>132</v>
      </c>
      <c r="I26">
        <v>172</v>
      </c>
      <c r="J26">
        <v>141</v>
      </c>
      <c r="K26">
        <v>151</v>
      </c>
      <c r="L26">
        <v>173</v>
      </c>
      <c r="M26">
        <v>158</v>
      </c>
      <c r="N26">
        <v>135</v>
      </c>
      <c r="O26">
        <v>138</v>
      </c>
      <c r="P26">
        <v>99</v>
      </c>
      <c r="Q26">
        <v>65</v>
      </c>
      <c r="R26">
        <v>78</v>
      </c>
      <c r="S26">
        <v>89</v>
      </c>
      <c r="T26">
        <v>108</v>
      </c>
      <c r="U26">
        <v>107</v>
      </c>
      <c r="V26">
        <v>112</v>
      </c>
      <c r="W26">
        <v>107</v>
      </c>
      <c r="X26">
        <v>128</v>
      </c>
      <c r="Y26">
        <v>111</v>
      </c>
      <c r="Z26">
        <v>122</v>
      </c>
      <c r="AA26">
        <v>124</v>
      </c>
      <c r="AB26">
        <v>108</v>
      </c>
      <c r="AC26">
        <v>131</v>
      </c>
      <c r="AD26">
        <v>117</v>
      </c>
      <c r="AE26">
        <v>167</v>
      </c>
      <c r="AF26">
        <v>185</v>
      </c>
      <c r="AG26">
        <v>230</v>
      </c>
      <c r="AH26">
        <v>247</v>
      </c>
      <c r="AI26">
        <v>243</v>
      </c>
      <c r="AJ26">
        <v>255</v>
      </c>
      <c r="AK26">
        <v>240</v>
      </c>
      <c r="AL26">
        <v>222</v>
      </c>
      <c r="AM26">
        <v>229</v>
      </c>
      <c r="AN26">
        <v>211</v>
      </c>
      <c r="AO26">
        <v>225</v>
      </c>
      <c r="AP26">
        <v>203</v>
      </c>
      <c r="AQ26">
        <v>240</v>
      </c>
      <c r="AR26">
        <v>198</v>
      </c>
      <c r="AS26">
        <v>262</v>
      </c>
      <c r="AT26">
        <v>250</v>
      </c>
      <c r="AU26">
        <v>239</v>
      </c>
      <c r="AV26">
        <v>249</v>
      </c>
      <c r="AW26">
        <v>229</v>
      </c>
      <c r="AX26">
        <v>235</v>
      </c>
      <c r="AY26">
        <v>203</v>
      </c>
      <c r="AZ26">
        <v>215</v>
      </c>
      <c r="BA26">
        <v>169</v>
      </c>
      <c r="BB26">
        <v>185</v>
      </c>
      <c r="BC26">
        <v>204</v>
      </c>
      <c r="BD26">
        <v>179</v>
      </c>
      <c r="BE26">
        <v>165</v>
      </c>
      <c r="BF26">
        <v>183</v>
      </c>
      <c r="BG26">
        <v>158</v>
      </c>
      <c r="BH26">
        <v>209</v>
      </c>
      <c r="BI26">
        <v>189</v>
      </c>
      <c r="BJ26">
        <v>161</v>
      </c>
      <c r="BK26">
        <v>170</v>
      </c>
      <c r="BL26">
        <v>139</v>
      </c>
      <c r="BM26">
        <v>145</v>
      </c>
      <c r="BN26">
        <v>103</v>
      </c>
      <c r="BO26">
        <v>102</v>
      </c>
      <c r="BP26">
        <v>92</v>
      </c>
      <c r="BQ26">
        <v>88</v>
      </c>
      <c r="BR26" s="7">
        <f t="shared" si="0"/>
        <v>88.572</v>
      </c>
      <c r="BS26" s="7">
        <f t="shared" si="1"/>
        <v>89.144</v>
      </c>
      <c r="BT26" s="7">
        <f t="shared" si="2"/>
        <v>89.716</v>
      </c>
      <c r="BU26" s="7">
        <f t="shared" si="3"/>
        <v>90.284</v>
      </c>
      <c r="BV26" s="7">
        <f t="shared" si="4"/>
        <v>90.86</v>
      </c>
      <c r="BW26" s="7">
        <f t="shared" si="5"/>
        <v>91.432</v>
      </c>
      <c r="BX26">
        <v>92</v>
      </c>
      <c r="BY26">
        <v>115</v>
      </c>
      <c r="BZ26">
        <v>123</v>
      </c>
      <c r="CA26">
        <v>149</v>
      </c>
      <c r="CB26">
        <v>156</v>
      </c>
      <c r="CC26">
        <v>162</v>
      </c>
      <c r="CD26">
        <v>156</v>
      </c>
      <c r="CE26">
        <v>166</v>
      </c>
      <c r="CF26">
        <v>203</v>
      </c>
      <c r="CG26">
        <v>188</v>
      </c>
      <c r="CH26">
        <v>194</v>
      </c>
      <c r="CI26">
        <v>203</v>
      </c>
      <c r="CJ26">
        <v>173</v>
      </c>
      <c r="CK26">
        <v>182</v>
      </c>
      <c r="CL26">
        <v>172</v>
      </c>
      <c r="CM26">
        <v>186</v>
      </c>
      <c r="CN26">
        <v>179</v>
      </c>
      <c r="CO26">
        <v>184</v>
      </c>
      <c r="CP26">
        <v>193</v>
      </c>
      <c r="CQ26">
        <v>166</v>
      </c>
      <c r="CR26">
        <v>191</v>
      </c>
      <c r="CS26">
        <v>176</v>
      </c>
      <c r="CT26">
        <v>146</v>
      </c>
      <c r="CU26" s="7">
        <f>SUM(DR26*1)</f>
        <v>123</v>
      </c>
      <c r="CV26" s="7">
        <f aca="true" t="shared" si="12" ref="CV26:DK26">SUM(DS26*1)</f>
        <v>122</v>
      </c>
      <c r="CW26" s="7">
        <f t="shared" si="12"/>
        <v>149</v>
      </c>
      <c r="CX26" s="7">
        <f t="shared" si="12"/>
        <v>129</v>
      </c>
      <c r="CY26" s="7">
        <f t="shared" si="12"/>
        <v>169</v>
      </c>
      <c r="CZ26" s="7">
        <f t="shared" si="12"/>
        <v>132</v>
      </c>
      <c r="DA26" s="7">
        <f t="shared" si="12"/>
        <v>150</v>
      </c>
      <c r="DB26" s="7">
        <f t="shared" si="12"/>
        <v>183</v>
      </c>
      <c r="DC26" s="7">
        <f t="shared" si="12"/>
        <v>151</v>
      </c>
      <c r="DD26" s="7">
        <f t="shared" si="12"/>
        <v>169</v>
      </c>
      <c r="DE26" s="7">
        <f t="shared" si="12"/>
        <v>197</v>
      </c>
      <c r="DF26" s="7">
        <f t="shared" si="12"/>
        <v>184</v>
      </c>
      <c r="DG26" s="7">
        <f t="shared" si="12"/>
        <v>155</v>
      </c>
      <c r="DH26" s="7">
        <f t="shared" si="12"/>
        <v>172</v>
      </c>
      <c r="DI26" s="7">
        <f t="shared" si="12"/>
        <v>159</v>
      </c>
      <c r="DJ26" s="7">
        <f t="shared" si="12"/>
        <v>166</v>
      </c>
      <c r="DK26" s="7">
        <f t="shared" si="12"/>
        <v>189</v>
      </c>
      <c r="DL26" s="1">
        <f>SUM(CZ26:DK26)/(B26+C26+D26+E26+F26+G26+H26+I26)*(0.666)</f>
        <v>1.070185748598879</v>
      </c>
      <c r="DM26" s="1">
        <f>SUM(DJ26+DK26)/(B26+C26+D26+E26+F26+G26+H26+I26)*4</f>
        <v>1.1369095276220977</v>
      </c>
      <c r="DN26" s="1"/>
      <c r="DO26" s="1"/>
      <c r="DP26" t="s">
        <v>18</v>
      </c>
      <c r="DQ26" s="13">
        <v>1</v>
      </c>
      <c r="DR26" s="13">
        <v>123</v>
      </c>
      <c r="DS26" s="13">
        <v>122</v>
      </c>
      <c r="DT26" s="13">
        <v>149</v>
      </c>
      <c r="DU26" s="13">
        <v>129</v>
      </c>
      <c r="DV26" s="13">
        <v>169</v>
      </c>
      <c r="DW26" s="13">
        <v>132</v>
      </c>
      <c r="DX26" s="13">
        <v>150</v>
      </c>
      <c r="DY26" s="13">
        <v>183</v>
      </c>
      <c r="DZ26" s="13">
        <v>151</v>
      </c>
      <c r="EA26" s="13">
        <v>169</v>
      </c>
      <c r="EB26" s="13">
        <v>197</v>
      </c>
      <c r="EC26" s="13">
        <v>184</v>
      </c>
      <c r="ED26" s="13">
        <v>155</v>
      </c>
      <c r="EE26" s="13">
        <v>172</v>
      </c>
      <c r="EF26" s="13">
        <v>159</v>
      </c>
      <c r="EG26" s="13">
        <v>166</v>
      </c>
      <c r="EH26" s="13">
        <v>189</v>
      </c>
    </row>
    <row r="27" spans="1:138" ht="12.75">
      <c r="A27" t="s">
        <v>40</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s="7">
        <f t="shared" si="0"/>
        <v>0</v>
      </c>
      <c r="BS27" s="7">
        <f t="shared" si="1"/>
        <v>0</v>
      </c>
      <c r="BT27" s="7">
        <f t="shared" si="2"/>
        <v>0</v>
      </c>
      <c r="BU27" s="7">
        <f t="shared" si="3"/>
        <v>0</v>
      </c>
      <c r="BV27" s="7">
        <f t="shared" si="4"/>
        <v>0</v>
      </c>
      <c r="BW27" s="7">
        <f t="shared" si="5"/>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s="7"/>
      <c r="CV27" s="7"/>
      <c r="CW27" s="7"/>
      <c r="CX27" s="7"/>
      <c r="CY27" s="7"/>
      <c r="CZ27" s="7"/>
      <c r="DA27" s="7"/>
      <c r="DB27" s="7"/>
      <c r="DC27" s="7"/>
      <c r="DD27" s="7"/>
      <c r="DE27" s="7"/>
      <c r="DF27" s="7"/>
      <c r="DG27" s="7"/>
      <c r="DH27" s="7"/>
      <c r="DI27" s="7"/>
      <c r="DJ27" s="7"/>
      <c r="DK27" s="7"/>
      <c r="DL27" s="1"/>
      <c r="DN27" s="1"/>
      <c r="DO27" s="1"/>
      <c r="DP27" t="s">
        <v>40</v>
      </c>
      <c r="DQ27" s="13"/>
      <c r="DR27" s="13"/>
      <c r="DS27" s="13"/>
      <c r="DT27" s="13"/>
      <c r="DU27" s="13"/>
      <c r="DV27" s="13"/>
      <c r="DW27" s="13"/>
      <c r="DX27" s="13"/>
      <c r="DY27" s="13"/>
      <c r="DZ27" s="13"/>
      <c r="EA27" s="13"/>
      <c r="EB27" s="13"/>
      <c r="EC27" s="13"/>
      <c r="ED27" s="13"/>
      <c r="EE27" s="13"/>
      <c r="EF27" s="13"/>
      <c r="EG27" s="13"/>
      <c r="EH27" s="13"/>
    </row>
    <row r="28" spans="1:138" ht="12.75">
      <c r="A28" t="s">
        <v>52</v>
      </c>
      <c r="B28">
        <v>26</v>
      </c>
      <c r="C28">
        <v>32</v>
      </c>
      <c r="D28">
        <v>29</v>
      </c>
      <c r="E28">
        <v>36</v>
      </c>
      <c r="F28">
        <v>34</v>
      </c>
      <c r="G28">
        <v>28</v>
      </c>
      <c r="H28">
        <v>20</v>
      </c>
      <c r="I28">
        <v>26</v>
      </c>
      <c r="J28">
        <v>29</v>
      </c>
      <c r="K28">
        <v>19</v>
      </c>
      <c r="L28">
        <v>34</v>
      </c>
      <c r="M28">
        <v>31</v>
      </c>
      <c r="N28">
        <v>28</v>
      </c>
      <c r="O28">
        <v>32</v>
      </c>
      <c r="P28">
        <v>25</v>
      </c>
      <c r="Q28">
        <v>21</v>
      </c>
      <c r="R28">
        <v>19</v>
      </c>
      <c r="S28">
        <v>26</v>
      </c>
      <c r="T28">
        <v>20</v>
      </c>
      <c r="U28">
        <v>23</v>
      </c>
      <c r="V28">
        <v>24</v>
      </c>
      <c r="W28">
        <v>25</v>
      </c>
      <c r="X28">
        <v>24</v>
      </c>
      <c r="Y28">
        <v>21</v>
      </c>
      <c r="Z28">
        <v>22</v>
      </c>
      <c r="AA28">
        <v>25</v>
      </c>
      <c r="AB28">
        <v>23</v>
      </c>
      <c r="AC28">
        <v>15</v>
      </c>
      <c r="AD28">
        <v>7</v>
      </c>
      <c r="AE28">
        <v>1</v>
      </c>
      <c r="AF28">
        <v>0</v>
      </c>
      <c r="AG28">
        <v>1</v>
      </c>
      <c r="AH28">
        <v>2</v>
      </c>
      <c r="AI28">
        <v>1</v>
      </c>
      <c r="AJ28">
        <v>2</v>
      </c>
      <c r="AK28">
        <v>1</v>
      </c>
      <c r="AL28">
        <v>0</v>
      </c>
      <c r="AM28">
        <v>1</v>
      </c>
      <c r="AN28">
        <v>1</v>
      </c>
      <c r="AO28">
        <v>0</v>
      </c>
      <c r="AP28">
        <v>0</v>
      </c>
      <c r="AQ28">
        <v>0</v>
      </c>
      <c r="AR28">
        <v>0</v>
      </c>
      <c r="AS28">
        <v>1</v>
      </c>
      <c r="AT28">
        <v>0</v>
      </c>
      <c r="AU28">
        <v>0</v>
      </c>
      <c r="AV28">
        <v>1</v>
      </c>
      <c r="AW28">
        <v>1</v>
      </c>
      <c r="AX28">
        <v>0</v>
      </c>
      <c r="AY28">
        <v>0</v>
      </c>
      <c r="AZ28">
        <v>1</v>
      </c>
      <c r="BA28">
        <v>0</v>
      </c>
      <c r="BB28">
        <v>0</v>
      </c>
      <c r="BC28">
        <v>0</v>
      </c>
      <c r="BD28">
        <v>3</v>
      </c>
      <c r="BE28">
        <v>0</v>
      </c>
      <c r="BF28">
        <v>2</v>
      </c>
      <c r="BG28">
        <v>13</v>
      </c>
      <c r="BH28">
        <v>16</v>
      </c>
      <c r="BI28">
        <v>5</v>
      </c>
      <c r="BJ28">
        <v>17</v>
      </c>
      <c r="BK28">
        <v>3</v>
      </c>
      <c r="BL28">
        <v>1</v>
      </c>
      <c r="BM28">
        <v>0</v>
      </c>
      <c r="BN28">
        <v>0</v>
      </c>
      <c r="BO28">
        <v>1</v>
      </c>
      <c r="BP28">
        <v>1</v>
      </c>
      <c r="BQ28">
        <v>0</v>
      </c>
      <c r="BR28" s="7">
        <f t="shared" si="0"/>
        <v>0</v>
      </c>
      <c r="BS28" s="7">
        <f t="shared" si="1"/>
        <v>0</v>
      </c>
      <c r="BT28" s="7">
        <f t="shared" si="2"/>
        <v>0</v>
      </c>
      <c r="BU28" s="7">
        <f t="shared" si="3"/>
        <v>0</v>
      </c>
      <c r="BV28" s="7">
        <f t="shared" si="4"/>
        <v>0</v>
      </c>
      <c r="BW28" s="7">
        <f t="shared" si="5"/>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s="7"/>
      <c r="CV28" s="7"/>
      <c r="CW28" s="7"/>
      <c r="CX28" s="7"/>
      <c r="CY28" s="7"/>
      <c r="CZ28" s="7"/>
      <c r="DA28" s="7"/>
      <c r="DB28" s="7"/>
      <c r="DC28" s="7"/>
      <c r="DD28" s="7"/>
      <c r="DE28" s="7"/>
      <c r="DF28" s="7"/>
      <c r="DG28" s="7"/>
      <c r="DH28" s="7"/>
      <c r="DI28" s="7"/>
      <c r="DJ28" s="7"/>
      <c r="DK28" s="7"/>
      <c r="DL28" s="1"/>
      <c r="DN28" s="1"/>
      <c r="DO28" s="1"/>
      <c r="DP28" t="s">
        <v>52</v>
      </c>
      <c r="DQ28" s="13"/>
      <c r="DR28" s="13"/>
      <c r="DS28" s="13"/>
      <c r="DT28" s="13"/>
      <c r="DU28" s="13"/>
      <c r="DV28" s="13"/>
      <c r="DW28" s="13"/>
      <c r="DX28" s="13"/>
      <c r="DY28" s="13"/>
      <c r="DZ28" s="13"/>
      <c r="EA28" s="13"/>
      <c r="EB28" s="13"/>
      <c r="EC28" s="13"/>
      <c r="ED28" s="13"/>
      <c r="EE28" s="13"/>
      <c r="EF28" s="13"/>
      <c r="EG28" s="13"/>
      <c r="EH28" s="13"/>
    </row>
    <row r="29" spans="1:138" ht="12.75">
      <c r="A29" t="s">
        <v>19</v>
      </c>
      <c r="B29">
        <v>58</v>
      </c>
      <c r="C29">
        <v>62</v>
      </c>
      <c r="D29">
        <v>59</v>
      </c>
      <c r="E29">
        <v>62</v>
      </c>
      <c r="F29">
        <v>57</v>
      </c>
      <c r="G29">
        <v>54</v>
      </c>
      <c r="H29">
        <v>33</v>
      </c>
      <c r="I29">
        <v>45</v>
      </c>
      <c r="J29">
        <v>52</v>
      </c>
      <c r="K29">
        <v>53</v>
      </c>
      <c r="L29">
        <v>59</v>
      </c>
      <c r="M29">
        <v>50</v>
      </c>
      <c r="N29">
        <v>49</v>
      </c>
      <c r="O29">
        <v>47</v>
      </c>
      <c r="P29">
        <v>42</v>
      </c>
      <c r="Q29">
        <v>36</v>
      </c>
      <c r="R29">
        <v>29</v>
      </c>
      <c r="S29">
        <v>39</v>
      </c>
      <c r="T29">
        <v>34</v>
      </c>
      <c r="U29">
        <v>44</v>
      </c>
      <c r="V29">
        <v>45</v>
      </c>
      <c r="W29">
        <v>45</v>
      </c>
      <c r="X29">
        <v>55</v>
      </c>
      <c r="Y29">
        <v>49</v>
      </c>
      <c r="Z29">
        <v>51</v>
      </c>
      <c r="AA29">
        <v>58</v>
      </c>
      <c r="AB29">
        <v>63</v>
      </c>
      <c r="AC29">
        <v>59</v>
      </c>
      <c r="AD29">
        <v>53</v>
      </c>
      <c r="AE29">
        <v>72</v>
      </c>
      <c r="AF29">
        <v>66</v>
      </c>
      <c r="AG29">
        <v>69</v>
      </c>
      <c r="AH29">
        <v>97</v>
      </c>
      <c r="AI29">
        <v>78</v>
      </c>
      <c r="AJ29">
        <v>86</v>
      </c>
      <c r="AK29">
        <v>75</v>
      </c>
      <c r="AL29">
        <v>90</v>
      </c>
      <c r="AM29">
        <v>77</v>
      </c>
      <c r="AN29">
        <v>79</v>
      </c>
      <c r="AO29">
        <v>65</v>
      </c>
      <c r="AP29">
        <v>51</v>
      </c>
      <c r="AQ29">
        <v>55</v>
      </c>
      <c r="AR29">
        <v>45</v>
      </c>
      <c r="AS29">
        <v>40</v>
      </c>
      <c r="AT29">
        <v>43</v>
      </c>
      <c r="AU29">
        <v>44</v>
      </c>
      <c r="AV29">
        <v>44</v>
      </c>
      <c r="AW29">
        <v>45</v>
      </c>
      <c r="AX29">
        <v>40</v>
      </c>
      <c r="AY29">
        <v>32</v>
      </c>
      <c r="AZ29">
        <v>37</v>
      </c>
      <c r="BA29">
        <v>33</v>
      </c>
      <c r="BB29">
        <v>35</v>
      </c>
      <c r="BC29">
        <v>33</v>
      </c>
      <c r="BD29">
        <v>30</v>
      </c>
      <c r="BE29">
        <v>29</v>
      </c>
      <c r="BF29">
        <v>34</v>
      </c>
      <c r="BG29">
        <v>35</v>
      </c>
      <c r="BH29">
        <v>40</v>
      </c>
      <c r="BI29">
        <v>32</v>
      </c>
      <c r="BJ29">
        <v>30</v>
      </c>
      <c r="BK29">
        <v>17</v>
      </c>
      <c r="BL29">
        <v>16</v>
      </c>
      <c r="BM29">
        <v>7</v>
      </c>
      <c r="BN29">
        <v>5</v>
      </c>
      <c r="BO29">
        <v>4</v>
      </c>
      <c r="BP29">
        <v>4</v>
      </c>
      <c r="BQ29">
        <v>3</v>
      </c>
      <c r="BR29" s="7">
        <f t="shared" si="0"/>
        <v>2.714</v>
      </c>
      <c r="BS29" s="7">
        <f t="shared" si="1"/>
        <v>2.428</v>
      </c>
      <c r="BT29" s="7">
        <f t="shared" si="2"/>
        <v>2.142</v>
      </c>
      <c r="BU29" s="7">
        <f t="shared" si="3"/>
        <v>1.858</v>
      </c>
      <c r="BV29" s="7">
        <f t="shared" si="4"/>
        <v>1.57</v>
      </c>
      <c r="BW29" s="7">
        <f t="shared" si="5"/>
        <v>1.284</v>
      </c>
      <c r="BX29">
        <v>1</v>
      </c>
      <c r="BY29">
        <v>0</v>
      </c>
      <c r="BZ29">
        <v>1</v>
      </c>
      <c r="CA29">
        <v>0</v>
      </c>
      <c r="CB29">
        <v>0</v>
      </c>
      <c r="CC29">
        <v>0</v>
      </c>
      <c r="CD29">
        <v>0</v>
      </c>
      <c r="CE29">
        <v>1</v>
      </c>
      <c r="CF29">
        <v>1</v>
      </c>
      <c r="CG29">
        <v>1</v>
      </c>
      <c r="CH29">
        <v>1</v>
      </c>
      <c r="CI29">
        <v>0</v>
      </c>
      <c r="CJ29">
        <v>0</v>
      </c>
      <c r="CK29">
        <v>1</v>
      </c>
      <c r="CL29">
        <v>0</v>
      </c>
      <c r="CM29">
        <v>0</v>
      </c>
      <c r="CN29">
        <v>1</v>
      </c>
      <c r="CO29">
        <v>0</v>
      </c>
      <c r="CP29">
        <v>1</v>
      </c>
      <c r="CQ29">
        <v>0</v>
      </c>
      <c r="CR29">
        <v>0</v>
      </c>
      <c r="CS29">
        <v>0</v>
      </c>
      <c r="CT29">
        <v>0</v>
      </c>
      <c r="CU29" s="7"/>
      <c r="CV29" s="7"/>
      <c r="CW29" s="7"/>
      <c r="CX29" s="7"/>
      <c r="CY29" s="7"/>
      <c r="CZ29" s="7"/>
      <c r="DA29" s="7"/>
      <c r="DB29" s="7"/>
      <c r="DC29" s="7"/>
      <c r="DD29" s="7"/>
      <c r="DE29" s="7"/>
      <c r="DF29" s="7"/>
      <c r="DG29" s="7"/>
      <c r="DH29" s="7"/>
      <c r="DI29" s="7"/>
      <c r="DJ29" s="7"/>
      <c r="DK29" s="7"/>
      <c r="DL29" s="1"/>
      <c r="DN29" s="1"/>
      <c r="DO29" s="1"/>
      <c r="DP29" t="s">
        <v>19</v>
      </c>
      <c r="DQ29" s="13"/>
      <c r="DR29" s="13"/>
      <c r="DS29" s="13"/>
      <c r="DT29" s="13"/>
      <c r="DU29" s="13"/>
      <c r="DV29" s="13"/>
      <c r="DW29" s="13"/>
      <c r="DX29" s="13"/>
      <c r="DY29" s="13"/>
      <c r="DZ29" s="13"/>
      <c r="EA29" s="13"/>
      <c r="EB29" s="13"/>
      <c r="EC29" s="13"/>
      <c r="ED29" s="13"/>
      <c r="EE29" s="13"/>
      <c r="EF29" s="13"/>
      <c r="EG29" s="13"/>
      <c r="EH29" s="13"/>
    </row>
    <row r="30" spans="1:138" ht="12.75">
      <c r="A30" t="s">
        <v>41</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s="7">
        <f t="shared" si="0"/>
        <v>0</v>
      </c>
      <c r="BS30" s="7">
        <f t="shared" si="1"/>
        <v>0</v>
      </c>
      <c r="BT30" s="7">
        <f t="shared" si="2"/>
        <v>0</v>
      </c>
      <c r="BU30" s="7">
        <f t="shared" si="3"/>
        <v>0</v>
      </c>
      <c r="BV30" s="7">
        <f t="shared" si="4"/>
        <v>0</v>
      </c>
      <c r="BW30" s="7">
        <f t="shared" si="5"/>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s="7"/>
      <c r="CV30" s="7"/>
      <c r="CW30" s="7"/>
      <c r="CX30" s="7"/>
      <c r="CY30" s="7"/>
      <c r="CZ30" s="7"/>
      <c r="DA30" s="7"/>
      <c r="DB30" s="7"/>
      <c r="DC30" s="7"/>
      <c r="DD30" s="7"/>
      <c r="DE30" s="7"/>
      <c r="DF30" s="7"/>
      <c r="DG30" s="7"/>
      <c r="DH30" s="7"/>
      <c r="DI30" s="7"/>
      <c r="DJ30" s="7"/>
      <c r="DK30" s="7"/>
      <c r="DL30" s="1"/>
      <c r="DN30" s="1"/>
      <c r="DO30" s="1"/>
      <c r="DP30" t="s">
        <v>41</v>
      </c>
      <c r="DQ30" s="13"/>
      <c r="DR30" s="13"/>
      <c r="DS30" s="13"/>
      <c r="DT30" s="13"/>
      <c r="DU30" s="13"/>
      <c r="DV30" s="13"/>
      <c r="DW30" s="13"/>
      <c r="DX30" s="13"/>
      <c r="DY30" s="13"/>
      <c r="DZ30" s="13"/>
      <c r="EA30" s="13"/>
      <c r="EB30" s="13"/>
      <c r="EC30" s="13"/>
      <c r="ED30" s="13"/>
      <c r="EE30" s="13"/>
      <c r="EF30" s="13"/>
      <c r="EG30" s="13"/>
      <c r="EH30" s="13"/>
    </row>
    <row r="31" spans="1:138" ht="12.75">
      <c r="A31" t="s">
        <v>62</v>
      </c>
      <c r="B31">
        <v>51</v>
      </c>
      <c r="C31">
        <v>65</v>
      </c>
      <c r="D31">
        <v>47</v>
      </c>
      <c r="E31">
        <v>40</v>
      </c>
      <c r="F31">
        <v>40</v>
      </c>
      <c r="G31">
        <v>42</v>
      </c>
      <c r="H31">
        <v>43</v>
      </c>
      <c r="I31">
        <v>51</v>
      </c>
      <c r="J31">
        <v>54</v>
      </c>
      <c r="K31">
        <v>56</v>
      </c>
      <c r="L31">
        <v>62</v>
      </c>
      <c r="M31">
        <v>56</v>
      </c>
      <c r="N31">
        <v>45</v>
      </c>
      <c r="O31">
        <v>48</v>
      </c>
      <c r="P31">
        <v>41</v>
      </c>
      <c r="Q31">
        <v>26</v>
      </c>
      <c r="R31">
        <v>29</v>
      </c>
      <c r="S31">
        <v>32</v>
      </c>
      <c r="T31">
        <v>37</v>
      </c>
      <c r="U31">
        <v>29</v>
      </c>
      <c r="V31">
        <v>37</v>
      </c>
      <c r="W31">
        <v>39</v>
      </c>
      <c r="X31">
        <v>41</v>
      </c>
      <c r="Y31">
        <v>34</v>
      </c>
      <c r="Z31">
        <v>35</v>
      </c>
      <c r="AA31">
        <v>47</v>
      </c>
      <c r="AB31">
        <v>43</v>
      </c>
      <c r="AC31">
        <v>42</v>
      </c>
      <c r="AD31">
        <v>37</v>
      </c>
      <c r="AE31">
        <v>40</v>
      </c>
      <c r="AF31">
        <v>34</v>
      </c>
      <c r="AG31">
        <v>31</v>
      </c>
      <c r="AH31">
        <v>37</v>
      </c>
      <c r="AI31">
        <v>34</v>
      </c>
      <c r="AJ31">
        <v>35</v>
      </c>
      <c r="AK31">
        <v>36</v>
      </c>
      <c r="AL31">
        <v>37</v>
      </c>
      <c r="AM31">
        <v>37</v>
      </c>
      <c r="AN31">
        <v>37</v>
      </c>
      <c r="AO31">
        <v>41</v>
      </c>
      <c r="AP31">
        <v>34</v>
      </c>
      <c r="AQ31">
        <v>32</v>
      </c>
      <c r="AR31">
        <v>20</v>
      </c>
      <c r="AS31">
        <v>19</v>
      </c>
      <c r="AT31">
        <v>14</v>
      </c>
      <c r="AU31">
        <v>15</v>
      </c>
      <c r="AV31">
        <v>13</v>
      </c>
      <c r="AW31">
        <v>8</v>
      </c>
      <c r="AX31">
        <v>15</v>
      </c>
      <c r="AY31">
        <v>8</v>
      </c>
      <c r="AZ31">
        <v>5</v>
      </c>
      <c r="BA31">
        <v>3</v>
      </c>
      <c r="BB31">
        <v>2</v>
      </c>
      <c r="BC31">
        <v>3</v>
      </c>
      <c r="BD31">
        <v>1</v>
      </c>
      <c r="BE31">
        <v>2</v>
      </c>
      <c r="BF31">
        <v>2</v>
      </c>
      <c r="BG31">
        <v>1</v>
      </c>
      <c r="BH31">
        <v>2</v>
      </c>
      <c r="BI31">
        <v>1</v>
      </c>
      <c r="BJ31">
        <v>1</v>
      </c>
      <c r="BK31">
        <v>1</v>
      </c>
      <c r="BL31">
        <v>0</v>
      </c>
      <c r="BM31">
        <v>1</v>
      </c>
      <c r="BN31">
        <v>0</v>
      </c>
      <c r="BO31">
        <v>0</v>
      </c>
      <c r="BP31">
        <v>0</v>
      </c>
      <c r="BQ31">
        <v>1</v>
      </c>
      <c r="BR31" s="7">
        <f t="shared" si="0"/>
        <v>0.857</v>
      </c>
      <c r="BS31" s="7">
        <f t="shared" si="1"/>
        <v>0.714</v>
      </c>
      <c r="BT31" s="7">
        <f t="shared" si="2"/>
        <v>0.571</v>
      </c>
      <c r="BU31" s="7">
        <f t="shared" si="3"/>
        <v>0.42900000000000005</v>
      </c>
      <c r="BV31" s="7">
        <f t="shared" si="4"/>
        <v>0.28500000000000003</v>
      </c>
      <c r="BW31" s="7">
        <f t="shared" si="5"/>
        <v>0.14200000000000002</v>
      </c>
      <c r="BX31">
        <v>0</v>
      </c>
      <c r="BY31">
        <v>0</v>
      </c>
      <c r="BZ31">
        <v>0</v>
      </c>
      <c r="CA31">
        <v>1</v>
      </c>
      <c r="CB31">
        <v>0</v>
      </c>
      <c r="CC31">
        <v>0</v>
      </c>
      <c r="CD31">
        <v>0</v>
      </c>
      <c r="CE31">
        <v>0</v>
      </c>
      <c r="CF31">
        <v>1</v>
      </c>
      <c r="CG31">
        <v>1</v>
      </c>
      <c r="CH31">
        <v>1</v>
      </c>
      <c r="CI31">
        <v>0</v>
      </c>
      <c r="CJ31">
        <v>0</v>
      </c>
      <c r="CK31">
        <v>0</v>
      </c>
      <c r="CL31">
        <v>1</v>
      </c>
      <c r="CM31">
        <v>1</v>
      </c>
      <c r="CN31">
        <v>0</v>
      </c>
      <c r="CO31">
        <v>0</v>
      </c>
      <c r="CP31">
        <v>0</v>
      </c>
      <c r="CQ31">
        <v>0</v>
      </c>
      <c r="CR31">
        <v>0</v>
      </c>
      <c r="CS31">
        <v>0</v>
      </c>
      <c r="CT31">
        <v>0</v>
      </c>
      <c r="CU31" s="7"/>
      <c r="CV31" s="7"/>
      <c r="CW31" s="7"/>
      <c r="CX31" s="7"/>
      <c r="CY31" s="7"/>
      <c r="CZ31" s="7"/>
      <c r="DA31" s="7"/>
      <c r="DB31" s="7"/>
      <c r="DC31" s="7"/>
      <c r="DD31" s="7"/>
      <c r="DE31" s="7"/>
      <c r="DF31" s="7"/>
      <c r="DG31" s="7"/>
      <c r="DH31" s="7"/>
      <c r="DI31" s="7"/>
      <c r="DJ31" s="7"/>
      <c r="DK31" s="7"/>
      <c r="DL31" s="1"/>
      <c r="DN31" s="1"/>
      <c r="DO31" s="1"/>
      <c r="DP31" t="s">
        <v>62</v>
      </c>
      <c r="DQ31" s="13"/>
      <c r="DR31" s="13"/>
      <c r="DS31" s="13"/>
      <c r="DT31" s="13"/>
      <c r="DU31" s="13"/>
      <c r="DV31" s="13"/>
      <c r="DW31" s="13"/>
      <c r="DX31" s="13"/>
      <c r="DY31" s="13"/>
      <c r="DZ31" s="13"/>
      <c r="EA31" s="13"/>
      <c r="EB31" s="13"/>
      <c r="EC31" s="13"/>
      <c r="ED31" s="13"/>
      <c r="EE31" s="13"/>
      <c r="EF31" s="13"/>
      <c r="EG31" s="13"/>
      <c r="EH31" s="13"/>
    </row>
    <row r="32" spans="1:138" ht="12.75">
      <c r="A32" t="s">
        <v>6</v>
      </c>
      <c r="B32">
        <v>37</v>
      </c>
      <c r="C32">
        <v>28</v>
      </c>
      <c r="D32">
        <v>33</v>
      </c>
      <c r="E32">
        <v>28</v>
      </c>
      <c r="F32">
        <v>21</v>
      </c>
      <c r="G32">
        <v>30</v>
      </c>
      <c r="H32">
        <v>21</v>
      </c>
      <c r="I32">
        <v>29</v>
      </c>
      <c r="J32">
        <v>32</v>
      </c>
      <c r="K32">
        <v>30</v>
      </c>
      <c r="L32">
        <v>37</v>
      </c>
      <c r="M32">
        <v>35</v>
      </c>
      <c r="N32">
        <v>30</v>
      </c>
      <c r="O32">
        <v>24</v>
      </c>
      <c r="P32">
        <v>24</v>
      </c>
      <c r="Q32">
        <v>21</v>
      </c>
      <c r="R32">
        <v>20</v>
      </c>
      <c r="S32">
        <v>19</v>
      </c>
      <c r="T32">
        <v>19</v>
      </c>
      <c r="U32">
        <v>13</v>
      </c>
      <c r="V32">
        <v>19</v>
      </c>
      <c r="W32">
        <v>17</v>
      </c>
      <c r="X32">
        <v>23</v>
      </c>
      <c r="Y32">
        <v>18</v>
      </c>
      <c r="Z32">
        <v>23</v>
      </c>
      <c r="AA32">
        <v>21</v>
      </c>
      <c r="AB32">
        <v>22</v>
      </c>
      <c r="AC32">
        <v>17</v>
      </c>
      <c r="AD32">
        <v>15</v>
      </c>
      <c r="AE32">
        <v>23</v>
      </c>
      <c r="AF32">
        <v>37</v>
      </c>
      <c r="AG32">
        <v>31</v>
      </c>
      <c r="AH32">
        <v>39</v>
      </c>
      <c r="AI32">
        <v>40</v>
      </c>
      <c r="AJ32">
        <v>39</v>
      </c>
      <c r="AK32">
        <v>44</v>
      </c>
      <c r="AL32">
        <v>41</v>
      </c>
      <c r="AM32">
        <v>48</v>
      </c>
      <c r="AN32">
        <v>51</v>
      </c>
      <c r="AO32">
        <v>52</v>
      </c>
      <c r="AP32">
        <v>49</v>
      </c>
      <c r="AQ32">
        <v>50</v>
      </c>
      <c r="AR32">
        <v>40</v>
      </c>
      <c r="AS32">
        <v>37</v>
      </c>
      <c r="AT32">
        <v>30</v>
      </c>
      <c r="AU32">
        <v>28</v>
      </c>
      <c r="AV32">
        <v>33</v>
      </c>
      <c r="AW32">
        <v>30</v>
      </c>
      <c r="AX32">
        <v>29</v>
      </c>
      <c r="AY32">
        <v>19</v>
      </c>
      <c r="AZ32">
        <v>11</v>
      </c>
      <c r="BA32">
        <v>4</v>
      </c>
      <c r="BB32">
        <v>1</v>
      </c>
      <c r="BC32">
        <v>2</v>
      </c>
      <c r="BD32">
        <v>1</v>
      </c>
      <c r="BE32">
        <v>1</v>
      </c>
      <c r="BF32">
        <v>1</v>
      </c>
      <c r="BG32">
        <v>1</v>
      </c>
      <c r="BH32">
        <v>1</v>
      </c>
      <c r="BI32">
        <v>0</v>
      </c>
      <c r="BJ32">
        <v>0</v>
      </c>
      <c r="BK32">
        <v>1</v>
      </c>
      <c r="BL32">
        <v>0</v>
      </c>
      <c r="BM32">
        <v>0</v>
      </c>
      <c r="BN32">
        <v>1</v>
      </c>
      <c r="BO32">
        <v>0</v>
      </c>
      <c r="BP32">
        <v>0</v>
      </c>
      <c r="BQ32">
        <v>0</v>
      </c>
      <c r="BR32" s="7">
        <f t="shared" si="0"/>
        <v>0</v>
      </c>
      <c r="BS32" s="7">
        <f t="shared" si="1"/>
        <v>0</v>
      </c>
      <c r="BT32" s="7">
        <f t="shared" si="2"/>
        <v>0</v>
      </c>
      <c r="BU32" s="7">
        <f t="shared" si="3"/>
        <v>0</v>
      </c>
      <c r="BV32" s="7">
        <f t="shared" si="4"/>
        <v>0</v>
      </c>
      <c r="BW32" s="7">
        <f t="shared" si="5"/>
        <v>0</v>
      </c>
      <c r="BX32">
        <v>0</v>
      </c>
      <c r="BY32">
        <v>0</v>
      </c>
      <c r="BZ32">
        <v>0</v>
      </c>
      <c r="CA32">
        <v>0</v>
      </c>
      <c r="CB32">
        <v>0</v>
      </c>
      <c r="CC32">
        <v>0</v>
      </c>
      <c r="CD32">
        <v>0</v>
      </c>
      <c r="CE32">
        <v>0</v>
      </c>
      <c r="CF32">
        <v>1</v>
      </c>
      <c r="CG32">
        <v>0</v>
      </c>
      <c r="CH32">
        <v>0</v>
      </c>
      <c r="CI32">
        <v>0</v>
      </c>
      <c r="CJ32">
        <v>0</v>
      </c>
      <c r="CK32">
        <v>0</v>
      </c>
      <c r="CL32">
        <v>0</v>
      </c>
      <c r="CM32">
        <v>0</v>
      </c>
      <c r="CN32">
        <v>0</v>
      </c>
      <c r="CO32">
        <v>0</v>
      </c>
      <c r="CP32">
        <v>0</v>
      </c>
      <c r="CQ32">
        <v>1</v>
      </c>
      <c r="CR32">
        <v>0</v>
      </c>
      <c r="CS32">
        <v>0</v>
      </c>
      <c r="CT32">
        <v>0</v>
      </c>
      <c r="CU32" s="7"/>
      <c r="CV32" s="7"/>
      <c r="CW32" s="7"/>
      <c r="CX32" s="7"/>
      <c r="CY32" s="7"/>
      <c r="CZ32" s="7"/>
      <c r="DA32" s="7"/>
      <c r="DB32" s="7"/>
      <c r="DC32" s="7"/>
      <c r="DD32" s="7"/>
      <c r="DE32" s="7"/>
      <c r="DF32" s="7"/>
      <c r="DG32" s="7"/>
      <c r="DH32" s="7"/>
      <c r="DI32" s="7"/>
      <c r="DJ32" s="7"/>
      <c r="DK32" s="7"/>
      <c r="DL32" s="1"/>
      <c r="DN32" s="1"/>
      <c r="DO32" s="1"/>
      <c r="DP32" t="s">
        <v>6</v>
      </c>
      <c r="DQ32" s="13"/>
      <c r="DR32" s="13"/>
      <c r="DS32" s="13"/>
      <c r="DT32" s="13"/>
      <c r="DU32" s="13"/>
      <c r="DV32" s="13"/>
      <c r="DW32" s="13"/>
      <c r="DX32" s="13"/>
      <c r="DY32" s="13"/>
      <c r="DZ32" s="13"/>
      <c r="EA32" s="13"/>
      <c r="EB32" s="13"/>
      <c r="EC32" s="13"/>
      <c r="ED32" s="13"/>
      <c r="EE32" s="13"/>
      <c r="EF32" s="13"/>
      <c r="EG32" s="13"/>
      <c r="EH32" s="13"/>
    </row>
    <row r="33" spans="1:138" ht="12.75">
      <c r="A33" t="s">
        <v>39</v>
      </c>
      <c r="B33">
        <v>75</v>
      </c>
      <c r="C33">
        <v>86</v>
      </c>
      <c r="D33">
        <v>87</v>
      </c>
      <c r="E33">
        <v>84</v>
      </c>
      <c r="F33">
        <v>85</v>
      </c>
      <c r="G33">
        <v>87</v>
      </c>
      <c r="H33">
        <v>54</v>
      </c>
      <c r="I33">
        <v>72</v>
      </c>
      <c r="J33">
        <v>71</v>
      </c>
      <c r="K33">
        <v>55</v>
      </c>
      <c r="L33">
        <v>74</v>
      </c>
      <c r="M33">
        <v>74</v>
      </c>
      <c r="N33">
        <v>61</v>
      </c>
      <c r="O33">
        <v>68</v>
      </c>
      <c r="P33">
        <v>55</v>
      </c>
      <c r="Q33">
        <v>46</v>
      </c>
      <c r="R33">
        <v>52</v>
      </c>
      <c r="S33">
        <v>55</v>
      </c>
      <c r="T33">
        <v>76</v>
      </c>
      <c r="U33">
        <v>58</v>
      </c>
      <c r="V33">
        <v>82</v>
      </c>
      <c r="W33">
        <v>75</v>
      </c>
      <c r="X33">
        <v>76</v>
      </c>
      <c r="Y33">
        <v>70</v>
      </c>
      <c r="Z33">
        <v>87</v>
      </c>
      <c r="AA33">
        <v>94</v>
      </c>
      <c r="AB33">
        <v>78</v>
      </c>
      <c r="AC33">
        <v>82</v>
      </c>
      <c r="AD33">
        <v>78</v>
      </c>
      <c r="AE33">
        <v>99</v>
      </c>
      <c r="AF33">
        <v>87</v>
      </c>
      <c r="AG33">
        <v>75</v>
      </c>
      <c r="AH33">
        <v>78</v>
      </c>
      <c r="AI33">
        <v>75</v>
      </c>
      <c r="AJ33">
        <v>86</v>
      </c>
      <c r="AK33">
        <v>112</v>
      </c>
      <c r="AL33">
        <v>77</v>
      </c>
      <c r="AM33">
        <v>83</v>
      </c>
      <c r="AN33">
        <v>69</v>
      </c>
      <c r="AO33">
        <v>74</v>
      </c>
      <c r="AP33">
        <v>75</v>
      </c>
      <c r="AQ33">
        <v>77</v>
      </c>
      <c r="AR33">
        <v>69</v>
      </c>
      <c r="AS33">
        <v>66</v>
      </c>
      <c r="AT33">
        <v>66</v>
      </c>
      <c r="AU33">
        <v>63</v>
      </c>
      <c r="AV33">
        <v>68</v>
      </c>
      <c r="AW33">
        <v>52</v>
      </c>
      <c r="AX33">
        <v>51</v>
      </c>
      <c r="AY33">
        <v>57</v>
      </c>
      <c r="AZ33">
        <v>47</v>
      </c>
      <c r="BA33">
        <v>61</v>
      </c>
      <c r="BB33">
        <v>61</v>
      </c>
      <c r="BC33">
        <v>55</v>
      </c>
      <c r="BD33">
        <v>49</v>
      </c>
      <c r="BE33">
        <v>50</v>
      </c>
      <c r="BF33">
        <v>38</v>
      </c>
      <c r="BG33">
        <v>42</v>
      </c>
      <c r="BH33">
        <v>48</v>
      </c>
      <c r="BI33">
        <v>42</v>
      </c>
      <c r="BJ33">
        <v>59</v>
      </c>
      <c r="BK33">
        <v>82</v>
      </c>
      <c r="BL33">
        <v>40</v>
      </c>
      <c r="BM33">
        <v>33</v>
      </c>
      <c r="BN33">
        <v>30</v>
      </c>
      <c r="BO33">
        <v>23</v>
      </c>
      <c r="BP33">
        <v>19</v>
      </c>
      <c r="BQ33">
        <v>15</v>
      </c>
      <c r="BR33" s="7">
        <f t="shared" si="0"/>
        <v>13.284</v>
      </c>
      <c r="BS33" s="7">
        <f t="shared" si="1"/>
        <v>11.568000000000001</v>
      </c>
      <c r="BT33" s="7">
        <f t="shared" si="2"/>
        <v>9.852</v>
      </c>
      <c r="BU33" s="7">
        <f t="shared" si="3"/>
        <v>8.148</v>
      </c>
      <c r="BV33" s="7">
        <f t="shared" si="4"/>
        <v>6.42</v>
      </c>
      <c r="BW33" s="7">
        <f t="shared" si="5"/>
        <v>4.704000000000001</v>
      </c>
      <c r="BX33">
        <v>3</v>
      </c>
      <c r="BY33">
        <v>5</v>
      </c>
      <c r="BZ33">
        <v>2</v>
      </c>
      <c r="CA33">
        <v>1</v>
      </c>
      <c r="CB33">
        <v>1</v>
      </c>
      <c r="CC33">
        <v>1</v>
      </c>
      <c r="CD33">
        <v>2</v>
      </c>
      <c r="CE33">
        <v>1</v>
      </c>
      <c r="CF33">
        <v>2</v>
      </c>
      <c r="CG33">
        <v>1</v>
      </c>
      <c r="CH33">
        <v>1</v>
      </c>
      <c r="CI33">
        <v>1</v>
      </c>
      <c r="CJ33">
        <v>2</v>
      </c>
      <c r="CK33">
        <v>8</v>
      </c>
      <c r="CL33">
        <v>11</v>
      </c>
      <c r="CM33">
        <v>15</v>
      </c>
      <c r="CN33">
        <v>14</v>
      </c>
      <c r="CO33">
        <v>13</v>
      </c>
      <c r="CP33">
        <v>15</v>
      </c>
      <c r="CQ33">
        <v>20</v>
      </c>
      <c r="CR33">
        <v>20</v>
      </c>
      <c r="CS33">
        <v>25</v>
      </c>
      <c r="CT33">
        <v>21</v>
      </c>
      <c r="CU33" s="7">
        <f>SUM(DR33*0.78)</f>
        <v>23.166</v>
      </c>
      <c r="CV33" s="7">
        <f aca="true" t="shared" si="13" ref="CV33:DK33">SUM(DS33*0.78)</f>
        <v>23.244</v>
      </c>
      <c r="CW33" s="7">
        <f t="shared" si="13"/>
        <v>20.124000000000002</v>
      </c>
      <c r="CX33" s="7">
        <f t="shared" si="13"/>
        <v>16.224</v>
      </c>
      <c r="CY33" s="7">
        <f t="shared" si="13"/>
        <v>28.86</v>
      </c>
      <c r="CZ33" s="7">
        <f t="shared" si="13"/>
        <v>22.62</v>
      </c>
      <c r="DA33" s="7">
        <f t="shared" si="13"/>
        <v>23.712</v>
      </c>
      <c r="DB33" s="7">
        <f t="shared" si="13"/>
        <v>19.578000000000003</v>
      </c>
      <c r="DC33" s="7">
        <f t="shared" si="13"/>
        <v>17.16</v>
      </c>
      <c r="DD33" s="7">
        <f t="shared" si="13"/>
        <v>20.67</v>
      </c>
      <c r="DE33" s="7">
        <f t="shared" si="13"/>
        <v>20.592</v>
      </c>
      <c r="DF33" s="7">
        <f t="shared" si="13"/>
        <v>18.486</v>
      </c>
      <c r="DG33" s="7">
        <f t="shared" si="13"/>
        <v>20.592</v>
      </c>
      <c r="DH33" s="7">
        <f t="shared" si="13"/>
        <v>19.968000000000004</v>
      </c>
      <c r="DI33" s="7">
        <f t="shared" si="13"/>
        <v>19.578000000000003</v>
      </c>
      <c r="DJ33" s="7">
        <f t="shared" si="13"/>
        <v>21.138</v>
      </c>
      <c r="DK33" s="7">
        <f t="shared" si="13"/>
        <v>23.79</v>
      </c>
      <c r="DL33" s="1">
        <f>SUM(CZ33:DK33)/(B33+C33+D33+E33+F33+G33+H33+I33)*(0.666)</f>
        <v>0.26204879999999997</v>
      </c>
      <c r="DM33" s="1">
        <f>SUM(DJ33+DK33)/(B33+C33+D33+E33+F33+G33+H33+I33)*4</f>
        <v>0.2852571428571428</v>
      </c>
      <c r="DN33" s="1"/>
      <c r="DO33" s="1"/>
      <c r="DP33" t="s">
        <v>39</v>
      </c>
      <c r="DQ33" s="13">
        <v>0.78</v>
      </c>
      <c r="DR33" s="13">
        <v>29.7</v>
      </c>
      <c r="DS33" s="13">
        <v>29.8</v>
      </c>
      <c r="DT33" s="13">
        <v>25.8</v>
      </c>
      <c r="DU33" s="13">
        <v>20.8</v>
      </c>
      <c r="DV33" s="13">
        <v>37</v>
      </c>
      <c r="DW33" s="13">
        <v>29</v>
      </c>
      <c r="DX33" s="13">
        <v>30.4</v>
      </c>
      <c r="DY33" s="13">
        <v>25.1</v>
      </c>
      <c r="DZ33" s="13">
        <v>22</v>
      </c>
      <c r="EA33" s="13">
        <v>26.5</v>
      </c>
      <c r="EB33" s="13">
        <v>26.4</v>
      </c>
      <c r="EC33" s="13">
        <v>23.7</v>
      </c>
      <c r="ED33" s="13">
        <v>26.4</v>
      </c>
      <c r="EE33" s="13">
        <v>25.6</v>
      </c>
      <c r="EF33" s="13">
        <v>25.1</v>
      </c>
      <c r="EG33" s="13">
        <v>27.1</v>
      </c>
      <c r="EH33" s="13">
        <v>30.5</v>
      </c>
    </row>
    <row r="34" spans="1:120" ht="12.75">
      <c r="A34" t="s">
        <v>36</v>
      </c>
      <c r="B34">
        <v>9</v>
      </c>
      <c r="C34">
        <v>10</v>
      </c>
      <c r="D34">
        <v>15</v>
      </c>
      <c r="E34">
        <v>18</v>
      </c>
      <c r="F34">
        <v>19</v>
      </c>
      <c r="G34">
        <v>15</v>
      </c>
      <c r="H34">
        <v>17</v>
      </c>
      <c r="I34">
        <v>10</v>
      </c>
      <c r="J34">
        <v>10</v>
      </c>
      <c r="K34">
        <v>11</v>
      </c>
      <c r="L34">
        <v>5</v>
      </c>
      <c r="M34">
        <v>2</v>
      </c>
      <c r="N34">
        <v>1</v>
      </c>
      <c r="O34">
        <v>1</v>
      </c>
      <c r="P34">
        <v>1</v>
      </c>
      <c r="Q34">
        <v>1</v>
      </c>
      <c r="R34">
        <v>0</v>
      </c>
      <c r="S34">
        <v>0</v>
      </c>
      <c r="T34">
        <v>1</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1</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s="7">
        <f t="shared" si="0"/>
        <v>0</v>
      </c>
      <c r="BS34" s="7">
        <f t="shared" si="1"/>
        <v>0</v>
      </c>
      <c r="BT34" s="7">
        <f t="shared" si="2"/>
        <v>0</v>
      </c>
      <c r="BU34" s="7">
        <f t="shared" si="3"/>
        <v>0</v>
      </c>
      <c r="BV34" s="7">
        <f t="shared" si="4"/>
        <v>0</v>
      </c>
      <c r="BW34" s="7">
        <f t="shared" si="5"/>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DL34" s="1"/>
      <c r="DN34" s="1"/>
      <c r="DO34" s="1"/>
      <c r="DP34" t="s">
        <v>36</v>
      </c>
    </row>
    <row r="35" spans="70:119" ht="12.75">
      <c r="BR35" s="11" t="s">
        <v>86</v>
      </c>
      <c r="BS35" s="11" t="s">
        <v>86</v>
      </c>
      <c r="BT35" s="11" t="s">
        <v>86</v>
      </c>
      <c r="BU35" s="11" t="s">
        <v>86</v>
      </c>
      <c r="BV35" s="11" t="s">
        <v>86</v>
      </c>
      <c r="BW35" s="11" t="s">
        <v>86</v>
      </c>
      <c r="DL35" s="1"/>
      <c r="DN35" s="1"/>
      <c r="DO35" s="1"/>
    </row>
    <row r="36" spans="1:120" ht="12.75">
      <c r="A36" t="s">
        <v>23</v>
      </c>
      <c r="B36">
        <f aca="true" t="shared" si="14" ref="B36:M36">SUM(B6:B34)</f>
        <v>1864</v>
      </c>
      <c r="C36">
        <f t="shared" si="14"/>
        <v>1856</v>
      </c>
      <c r="D36">
        <f t="shared" si="14"/>
        <v>1886</v>
      </c>
      <c r="E36">
        <f t="shared" si="14"/>
        <v>1944</v>
      </c>
      <c r="F36">
        <f t="shared" si="14"/>
        <v>1860</v>
      </c>
      <c r="G36">
        <f t="shared" si="14"/>
        <v>1885</v>
      </c>
      <c r="H36">
        <f t="shared" si="14"/>
        <v>1398</v>
      </c>
      <c r="I36">
        <f t="shared" si="14"/>
        <v>1764</v>
      </c>
      <c r="J36">
        <f t="shared" si="14"/>
        <v>1914</v>
      </c>
      <c r="K36">
        <f t="shared" si="14"/>
        <v>1685</v>
      </c>
      <c r="L36">
        <f t="shared" si="14"/>
        <v>1961</v>
      </c>
      <c r="M36">
        <f t="shared" si="14"/>
        <v>1700</v>
      </c>
      <c r="N36">
        <f aca="true" t="shared" si="15" ref="N36:BK36">SUM(N6:N34)</f>
        <v>1701</v>
      </c>
      <c r="O36">
        <f t="shared" si="15"/>
        <v>1518</v>
      </c>
      <c r="P36">
        <f t="shared" si="15"/>
        <v>1250</v>
      </c>
      <c r="Q36">
        <f t="shared" si="15"/>
        <v>905</v>
      </c>
      <c r="R36">
        <f t="shared" si="15"/>
        <v>946</v>
      </c>
      <c r="S36">
        <f t="shared" si="15"/>
        <v>980</v>
      </c>
      <c r="T36">
        <f t="shared" si="15"/>
        <v>1055</v>
      </c>
      <c r="U36">
        <f t="shared" si="15"/>
        <v>952</v>
      </c>
      <c r="V36">
        <f t="shared" si="15"/>
        <v>1098</v>
      </c>
      <c r="W36">
        <f t="shared" si="15"/>
        <v>1120</v>
      </c>
      <c r="X36">
        <f t="shared" si="15"/>
        <v>1106</v>
      </c>
      <c r="Y36">
        <f t="shared" si="15"/>
        <v>951</v>
      </c>
      <c r="Z36">
        <f t="shared" si="15"/>
        <v>956</v>
      </c>
      <c r="AA36">
        <f t="shared" si="15"/>
        <v>973</v>
      </c>
      <c r="AB36">
        <f t="shared" si="15"/>
        <v>951</v>
      </c>
      <c r="AC36">
        <f t="shared" si="15"/>
        <v>998</v>
      </c>
      <c r="AD36">
        <f t="shared" si="15"/>
        <v>887</v>
      </c>
      <c r="AE36">
        <f t="shared" si="15"/>
        <v>1142</v>
      </c>
      <c r="AF36">
        <f t="shared" si="15"/>
        <v>1050</v>
      </c>
      <c r="AG36">
        <f t="shared" si="15"/>
        <v>1037</v>
      </c>
      <c r="AH36">
        <f t="shared" si="15"/>
        <v>1218</v>
      </c>
      <c r="AI36">
        <f t="shared" si="15"/>
        <v>1150</v>
      </c>
      <c r="AJ36">
        <f t="shared" si="15"/>
        <v>1309</v>
      </c>
      <c r="AK36">
        <f t="shared" si="15"/>
        <v>1300</v>
      </c>
      <c r="AL36">
        <f t="shared" si="15"/>
        <v>1248</v>
      </c>
      <c r="AM36">
        <f t="shared" si="15"/>
        <v>1170</v>
      </c>
      <c r="AN36">
        <f t="shared" si="15"/>
        <v>1203</v>
      </c>
      <c r="AO36">
        <f t="shared" si="15"/>
        <v>1211</v>
      </c>
      <c r="AP36">
        <f t="shared" si="15"/>
        <v>1093</v>
      </c>
      <c r="AQ36">
        <f t="shared" si="15"/>
        <v>1174</v>
      </c>
      <c r="AR36">
        <f t="shared" si="15"/>
        <v>989</v>
      </c>
      <c r="AS36">
        <f t="shared" si="15"/>
        <v>1135</v>
      </c>
      <c r="AT36">
        <f t="shared" si="15"/>
        <v>1130</v>
      </c>
      <c r="AU36">
        <f t="shared" si="15"/>
        <v>1101</v>
      </c>
      <c r="AV36">
        <f t="shared" si="15"/>
        <v>1176</v>
      </c>
      <c r="AW36">
        <f t="shared" si="15"/>
        <v>1085</v>
      </c>
      <c r="AX36">
        <f t="shared" si="15"/>
        <v>1059</v>
      </c>
      <c r="AY36">
        <f t="shared" si="15"/>
        <v>933</v>
      </c>
      <c r="AZ36">
        <f t="shared" si="15"/>
        <v>949</v>
      </c>
      <c r="BA36">
        <f t="shared" si="15"/>
        <v>929</v>
      </c>
      <c r="BB36">
        <f t="shared" si="15"/>
        <v>947</v>
      </c>
      <c r="BC36">
        <f t="shared" si="15"/>
        <v>1024</v>
      </c>
      <c r="BD36">
        <f t="shared" si="15"/>
        <v>842</v>
      </c>
      <c r="BE36">
        <f t="shared" si="15"/>
        <v>820</v>
      </c>
      <c r="BF36">
        <f t="shared" si="15"/>
        <v>838</v>
      </c>
      <c r="BG36">
        <f t="shared" si="15"/>
        <v>831</v>
      </c>
      <c r="BH36">
        <f t="shared" si="15"/>
        <v>1017</v>
      </c>
      <c r="BI36">
        <f t="shared" si="15"/>
        <v>941</v>
      </c>
      <c r="BJ36">
        <f t="shared" si="15"/>
        <v>956</v>
      </c>
      <c r="BK36">
        <f t="shared" si="15"/>
        <v>989</v>
      </c>
      <c r="BL36">
        <f aca="true" t="shared" si="16" ref="BL36:BW36">SUM(BL6:BL34)</f>
        <v>790</v>
      </c>
      <c r="BM36">
        <f t="shared" si="16"/>
        <v>741</v>
      </c>
      <c r="BN36">
        <f t="shared" si="16"/>
        <v>677</v>
      </c>
      <c r="BO36">
        <f t="shared" si="16"/>
        <v>674</v>
      </c>
      <c r="BP36">
        <f t="shared" si="16"/>
        <v>597</v>
      </c>
      <c r="BQ36">
        <f t="shared" si="16"/>
        <v>627</v>
      </c>
      <c r="BR36">
        <f t="shared" si="16"/>
        <v>650.023</v>
      </c>
      <c r="BS36">
        <f t="shared" si="16"/>
        <v>673.046</v>
      </c>
      <c r="BT36">
        <f t="shared" si="16"/>
        <v>696.0690000000001</v>
      </c>
      <c r="BU36">
        <f t="shared" si="16"/>
        <v>718.9309999999999</v>
      </c>
      <c r="BV36">
        <f t="shared" si="16"/>
        <v>742.115</v>
      </c>
      <c r="BW36">
        <f t="shared" si="16"/>
        <v>765.138</v>
      </c>
      <c r="BX36">
        <f aca="true" t="shared" si="17" ref="BX36:DK36">SUM(BX6:BX34)</f>
        <v>788</v>
      </c>
      <c r="BY36">
        <f t="shared" si="17"/>
        <v>907</v>
      </c>
      <c r="BZ36">
        <f t="shared" si="17"/>
        <v>868</v>
      </c>
      <c r="CA36">
        <f t="shared" si="17"/>
        <v>881</v>
      </c>
      <c r="CB36">
        <f t="shared" si="17"/>
        <v>907</v>
      </c>
      <c r="CC36">
        <f t="shared" si="17"/>
        <v>863</v>
      </c>
      <c r="CD36">
        <f t="shared" si="17"/>
        <v>943</v>
      </c>
      <c r="CE36">
        <f t="shared" si="17"/>
        <v>866</v>
      </c>
      <c r="CF36">
        <f t="shared" si="17"/>
        <v>1059</v>
      </c>
      <c r="CG36">
        <f t="shared" si="17"/>
        <v>1001</v>
      </c>
      <c r="CH36">
        <f t="shared" si="17"/>
        <v>984</v>
      </c>
      <c r="CI36">
        <f t="shared" si="17"/>
        <v>988</v>
      </c>
      <c r="CJ36">
        <f t="shared" si="17"/>
        <v>926</v>
      </c>
      <c r="CK36">
        <f t="shared" si="17"/>
        <v>1045</v>
      </c>
      <c r="CL36">
        <f t="shared" si="17"/>
        <v>986</v>
      </c>
      <c r="CM36">
        <f t="shared" si="17"/>
        <v>1078</v>
      </c>
      <c r="CN36">
        <f t="shared" si="17"/>
        <v>1015</v>
      </c>
      <c r="CO36">
        <f t="shared" si="17"/>
        <v>940</v>
      </c>
      <c r="CP36">
        <f t="shared" si="17"/>
        <v>1062</v>
      </c>
      <c r="CQ36">
        <f t="shared" si="17"/>
        <v>978</v>
      </c>
      <c r="CR36">
        <f t="shared" si="17"/>
        <v>1127</v>
      </c>
      <c r="CS36">
        <f t="shared" si="17"/>
        <v>1023</v>
      </c>
      <c r="CT36">
        <f t="shared" si="17"/>
        <v>843</v>
      </c>
      <c r="CU36">
        <f t="shared" si="17"/>
        <v>787.2850000000001</v>
      </c>
      <c r="CV36">
        <f t="shared" si="17"/>
        <v>827.149</v>
      </c>
      <c r="CW36">
        <f t="shared" si="17"/>
        <v>886.172</v>
      </c>
      <c r="CX36">
        <f t="shared" si="17"/>
        <v>887.077</v>
      </c>
      <c r="CY36">
        <f t="shared" si="17"/>
        <v>1000.779</v>
      </c>
      <c r="CZ36">
        <f t="shared" si="17"/>
        <v>850.173</v>
      </c>
      <c r="DA36">
        <f t="shared" si="17"/>
        <v>816.279</v>
      </c>
      <c r="DB36">
        <f t="shared" si="17"/>
        <v>1039.654</v>
      </c>
      <c r="DC36">
        <f t="shared" si="17"/>
        <v>750.973</v>
      </c>
      <c r="DD36">
        <f t="shared" si="17"/>
        <v>945.6650000000001</v>
      </c>
      <c r="DE36">
        <f t="shared" si="17"/>
        <v>1073.009</v>
      </c>
      <c r="DF36">
        <f t="shared" si="17"/>
        <v>952.8259999999999</v>
      </c>
      <c r="DG36">
        <f t="shared" si="17"/>
        <v>908.0989999999999</v>
      </c>
      <c r="DH36">
        <f t="shared" si="17"/>
        <v>925.879</v>
      </c>
      <c r="DI36">
        <f t="shared" si="17"/>
        <v>851.8319999999999</v>
      </c>
      <c r="DJ36">
        <f t="shared" si="17"/>
        <v>844.43</v>
      </c>
      <c r="DK36">
        <f t="shared" si="17"/>
        <v>972.1419999999999</v>
      </c>
      <c r="DL36" s="1">
        <f>SUM(CZ36:DK36)/(B36+C36+D36+E36+F36+G36+H36+I36)*(0.666)</f>
        <v>0.5035636733762192</v>
      </c>
      <c r="DM36" s="1">
        <f>SUM(DJ36+DK36)/(B36+C36+D36+E36+F36+G36+H36+I36)*4</f>
        <v>0.502613820294667</v>
      </c>
      <c r="DN36" s="1"/>
      <c r="DO36" s="1"/>
      <c r="DP36" t="s">
        <v>23</v>
      </c>
    </row>
    <row r="37" spans="116:119" ht="12.75">
      <c r="DL37" s="1"/>
      <c r="DN37" s="1"/>
      <c r="DO37" s="1"/>
    </row>
    <row r="38" spans="1:120" ht="12.75">
      <c r="A38" t="s">
        <v>37</v>
      </c>
      <c r="DL38" s="1"/>
      <c r="DN38" s="1"/>
      <c r="DO38" s="1"/>
      <c r="DP38" t="s">
        <v>37</v>
      </c>
    </row>
    <row r="39" spans="1:120" ht="12.75">
      <c r="A39" t="s">
        <v>57</v>
      </c>
      <c r="DL39" s="1"/>
      <c r="DN39" s="1"/>
      <c r="DO39" s="1"/>
      <c r="DP39" t="s">
        <v>57</v>
      </c>
    </row>
    <row r="40" spans="1:120" ht="12.75">
      <c r="A40" s="6">
        <v>41548</v>
      </c>
      <c r="B40">
        <f>SUM(B6,B8:B13,B16:B17,B22:B23,B25:B26,B29:B30,B32:B33)</f>
        <v>1113</v>
      </c>
      <c r="C40">
        <f aca="true" t="shared" si="18" ref="C40:AG40">SUM(C6,C8:C13,C16:C17,C22:C23,C25:C26,C29:C30,C32:C33)</f>
        <v>1191</v>
      </c>
      <c r="D40">
        <f t="shared" si="18"/>
        <v>1148</v>
      </c>
      <c r="E40">
        <f t="shared" si="18"/>
        <v>1197</v>
      </c>
      <c r="F40">
        <f t="shared" si="18"/>
        <v>1156</v>
      </c>
      <c r="G40">
        <f t="shared" si="18"/>
        <v>1131</v>
      </c>
      <c r="H40">
        <f t="shared" si="18"/>
        <v>887</v>
      </c>
      <c r="I40">
        <f t="shared" si="18"/>
        <v>1045</v>
      </c>
      <c r="J40">
        <f t="shared" si="18"/>
        <v>1141</v>
      </c>
      <c r="K40">
        <f t="shared" si="18"/>
        <v>1044</v>
      </c>
      <c r="L40">
        <f t="shared" si="18"/>
        <v>1191</v>
      </c>
      <c r="M40">
        <f t="shared" si="18"/>
        <v>1054</v>
      </c>
      <c r="N40">
        <f t="shared" si="18"/>
        <v>1050</v>
      </c>
      <c r="O40">
        <f t="shared" si="18"/>
        <v>907</v>
      </c>
      <c r="P40">
        <f t="shared" si="18"/>
        <v>742</v>
      </c>
      <c r="Q40">
        <f t="shared" si="18"/>
        <v>566</v>
      </c>
      <c r="R40">
        <f t="shared" si="18"/>
        <v>611</v>
      </c>
      <c r="S40">
        <f t="shared" si="18"/>
        <v>661</v>
      </c>
      <c r="T40">
        <f t="shared" si="18"/>
        <v>742</v>
      </c>
      <c r="U40">
        <f t="shared" si="18"/>
        <v>718</v>
      </c>
      <c r="V40">
        <f t="shared" si="18"/>
        <v>848</v>
      </c>
      <c r="W40">
        <f t="shared" si="18"/>
        <v>850</v>
      </c>
      <c r="X40">
        <f t="shared" si="18"/>
        <v>879</v>
      </c>
      <c r="Y40">
        <f t="shared" si="18"/>
        <v>787</v>
      </c>
      <c r="Z40">
        <f t="shared" si="18"/>
        <v>829</v>
      </c>
      <c r="AA40">
        <f t="shared" si="18"/>
        <v>836</v>
      </c>
      <c r="AB40">
        <f t="shared" si="18"/>
        <v>825</v>
      </c>
      <c r="AC40">
        <f t="shared" si="18"/>
        <v>895</v>
      </c>
      <c r="AD40">
        <f t="shared" si="18"/>
        <v>804</v>
      </c>
      <c r="AE40">
        <f t="shared" si="18"/>
        <v>1061</v>
      </c>
      <c r="AF40">
        <f t="shared" si="18"/>
        <v>982</v>
      </c>
      <c r="AG40">
        <f t="shared" si="18"/>
        <v>975</v>
      </c>
      <c r="AH40">
        <f aca="true" t="shared" si="19" ref="AH40:BW40">SUM(AH6,AH8:AH13,AH16:AH17,AH22:AH23,AH25:AH26,AH29:AH30,AH32:AH33)</f>
        <v>1147</v>
      </c>
      <c r="AI40">
        <f t="shared" si="19"/>
        <v>1081</v>
      </c>
      <c r="AJ40">
        <f t="shared" si="19"/>
        <v>1234</v>
      </c>
      <c r="AK40">
        <f t="shared" si="19"/>
        <v>1231</v>
      </c>
      <c r="AL40">
        <f t="shared" si="19"/>
        <v>1183</v>
      </c>
      <c r="AM40">
        <f t="shared" si="19"/>
        <v>1109</v>
      </c>
      <c r="AN40">
        <f t="shared" si="19"/>
        <v>1143</v>
      </c>
      <c r="AO40">
        <f t="shared" si="19"/>
        <v>1148</v>
      </c>
      <c r="AP40">
        <f t="shared" si="19"/>
        <v>1038</v>
      </c>
      <c r="AQ40">
        <f t="shared" si="19"/>
        <v>1120</v>
      </c>
      <c r="AR40">
        <f t="shared" si="19"/>
        <v>950</v>
      </c>
      <c r="AS40">
        <f t="shared" si="19"/>
        <v>1099</v>
      </c>
      <c r="AT40">
        <f t="shared" si="19"/>
        <v>1106</v>
      </c>
      <c r="AU40">
        <f t="shared" si="19"/>
        <v>1068</v>
      </c>
      <c r="AV40">
        <f t="shared" si="19"/>
        <v>1141</v>
      </c>
      <c r="AW40">
        <f t="shared" si="19"/>
        <v>1058</v>
      </c>
      <c r="AX40">
        <f t="shared" si="19"/>
        <v>1028</v>
      </c>
      <c r="AY40">
        <f t="shared" si="19"/>
        <v>914</v>
      </c>
      <c r="AZ40">
        <f t="shared" si="19"/>
        <v>932</v>
      </c>
      <c r="BA40">
        <f t="shared" si="19"/>
        <v>914</v>
      </c>
      <c r="BB40">
        <f t="shared" si="19"/>
        <v>933</v>
      </c>
      <c r="BC40">
        <f t="shared" si="19"/>
        <v>1008</v>
      </c>
      <c r="BD40">
        <f t="shared" si="19"/>
        <v>829</v>
      </c>
      <c r="BE40">
        <f t="shared" si="19"/>
        <v>808</v>
      </c>
      <c r="BF40">
        <f t="shared" si="19"/>
        <v>824</v>
      </c>
      <c r="BG40">
        <f t="shared" si="19"/>
        <v>806</v>
      </c>
      <c r="BH40">
        <f t="shared" si="19"/>
        <v>986</v>
      </c>
      <c r="BI40">
        <f t="shared" si="19"/>
        <v>924</v>
      </c>
      <c r="BJ40">
        <f t="shared" si="19"/>
        <v>928</v>
      </c>
      <c r="BK40">
        <f t="shared" si="19"/>
        <v>973</v>
      </c>
      <c r="BL40">
        <f t="shared" si="19"/>
        <v>778</v>
      </c>
      <c r="BM40">
        <f t="shared" si="19"/>
        <v>731</v>
      </c>
      <c r="BN40">
        <f t="shared" si="19"/>
        <v>667</v>
      </c>
      <c r="BO40">
        <f t="shared" si="19"/>
        <v>666</v>
      </c>
      <c r="BP40">
        <f t="shared" si="19"/>
        <v>588</v>
      </c>
      <c r="BQ40">
        <f t="shared" si="19"/>
        <v>618</v>
      </c>
      <c r="BR40">
        <f t="shared" si="19"/>
        <v>641.166</v>
      </c>
      <c r="BS40">
        <f t="shared" si="19"/>
        <v>664.332</v>
      </c>
      <c r="BT40">
        <f t="shared" si="19"/>
        <v>687.498</v>
      </c>
      <c r="BU40">
        <f t="shared" si="19"/>
        <v>710.502</v>
      </c>
      <c r="BV40">
        <f t="shared" si="19"/>
        <v>733.83</v>
      </c>
      <c r="BW40">
        <f t="shared" si="19"/>
        <v>756.996</v>
      </c>
      <c r="BX40">
        <f aca="true" t="shared" si="20" ref="BX40:CD40">SUM(BX6,BX8:BX13,BX16:BX17,BX22:BX23,BX25:BX26,BX29:BX30,BX32:BX33)</f>
        <v>780</v>
      </c>
      <c r="BY40">
        <f t="shared" si="20"/>
        <v>899</v>
      </c>
      <c r="BZ40">
        <f t="shared" si="20"/>
        <v>860</v>
      </c>
      <c r="CA40">
        <f t="shared" si="20"/>
        <v>872</v>
      </c>
      <c r="CB40">
        <f t="shared" si="20"/>
        <v>898</v>
      </c>
      <c r="CC40">
        <f t="shared" si="20"/>
        <v>856</v>
      </c>
      <c r="CD40">
        <f t="shared" si="20"/>
        <v>935</v>
      </c>
      <c r="CE40">
        <f aca="true" t="shared" si="21" ref="CE40:DK40">SUM(CE6,CE8:CE13,CE16:CE17,CE22:CE23,CE25:CE26,CE29:CE30,CE32:CE33)</f>
        <v>858</v>
      </c>
      <c r="CF40">
        <f t="shared" si="21"/>
        <v>1045</v>
      </c>
      <c r="CG40">
        <f t="shared" si="21"/>
        <v>991</v>
      </c>
      <c r="CH40">
        <f t="shared" si="21"/>
        <v>973</v>
      </c>
      <c r="CI40">
        <f t="shared" si="21"/>
        <v>979</v>
      </c>
      <c r="CJ40">
        <f t="shared" si="21"/>
        <v>918</v>
      </c>
      <c r="CK40">
        <f t="shared" si="21"/>
        <v>1036</v>
      </c>
      <c r="CL40">
        <f t="shared" si="21"/>
        <v>977</v>
      </c>
      <c r="CM40">
        <f t="shared" si="21"/>
        <v>1068</v>
      </c>
      <c r="CN40">
        <f t="shared" si="21"/>
        <v>1007</v>
      </c>
      <c r="CO40">
        <f t="shared" si="21"/>
        <v>932</v>
      </c>
      <c r="CP40">
        <f t="shared" si="21"/>
        <v>1053</v>
      </c>
      <c r="CQ40">
        <f t="shared" si="21"/>
        <v>970</v>
      </c>
      <c r="CR40">
        <f t="shared" si="21"/>
        <v>1119</v>
      </c>
      <c r="CS40">
        <f t="shared" si="21"/>
        <v>1015</v>
      </c>
      <c r="CT40">
        <f t="shared" si="21"/>
        <v>837</v>
      </c>
      <c r="CU40">
        <f t="shared" si="21"/>
        <v>787.2850000000001</v>
      </c>
      <c r="CV40">
        <f t="shared" si="21"/>
        <v>827.149</v>
      </c>
      <c r="CW40">
        <f t="shared" si="21"/>
        <v>886.172</v>
      </c>
      <c r="CX40">
        <f t="shared" si="21"/>
        <v>887.077</v>
      </c>
      <c r="CY40">
        <f t="shared" si="21"/>
        <v>1000.779</v>
      </c>
      <c r="CZ40">
        <f t="shared" si="21"/>
        <v>850.173</v>
      </c>
      <c r="DA40">
        <f t="shared" si="21"/>
        <v>816.279</v>
      </c>
      <c r="DB40">
        <f t="shared" si="21"/>
        <v>1039.654</v>
      </c>
      <c r="DC40">
        <f t="shared" si="21"/>
        <v>750.973</v>
      </c>
      <c r="DD40">
        <f t="shared" si="21"/>
        <v>945.6650000000001</v>
      </c>
      <c r="DE40">
        <f t="shared" si="21"/>
        <v>1073.009</v>
      </c>
      <c r="DF40">
        <f t="shared" si="21"/>
        <v>952.8259999999999</v>
      </c>
      <c r="DG40">
        <f t="shared" si="21"/>
        <v>908.0989999999999</v>
      </c>
      <c r="DH40">
        <f t="shared" si="21"/>
        <v>925.879</v>
      </c>
      <c r="DI40">
        <f t="shared" si="21"/>
        <v>851.8319999999999</v>
      </c>
      <c r="DJ40">
        <f>SUM(DJ6,DJ8:DJ13,DJ16:DJ17,DJ22:DJ23,DJ25:DJ26,DJ29:DJ30,DJ32:DJ33)</f>
        <v>844.43</v>
      </c>
      <c r="DK40">
        <f t="shared" si="21"/>
        <v>972.1419999999999</v>
      </c>
      <c r="DL40" s="1">
        <f>SUM(CZ40:DK40)/(B40+C40+D40+E40+F40+G40+H40+I40)*(0.666)</f>
        <v>0.8209314418132614</v>
      </c>
      <c r="DM40" s="1">
        <f>SUM(DJ40+DK40)/(B40+C40+D40+E40+F40+G40+H40+I40)*4</f>
        <v>0.819382949932341</v>
      </c>
      <c r="DN40" s="1"/>
      <c r="DO40" s="1"/>
      <c r="DP40" s="6">
        <v>41548</v>
      </c>
    </row>
    <row r="41" spans="1:120" ht="12.75">
      <c r="A41" s="6"/>
      <c r="DL41" s="1"/>
      <c r="DN41" s="1"/>
      <c r="DO41" s="1"/>
      <c r="DP41" s="6"/>
    </row>
    <row r="42" spans="1:120" ht="12.75">
      <c r="A42" s="6" t="s">
        <v>37</v>
      </c>
      <c r="DL42" s="1"/>
      <c r="DN42" s="1"/>
      <c r="DO42" s="1"/>
      <c r="DP42" s="6" t="s">
        <v>37</v>
      </c>
    </row>
    <row r="43" spans="1:120" ht="12.75">
      <c r="A43" s="6" t="s">
        <v>78</v>
      </c>
      <c r="DL43" s="1"/>
      <c r="DN43" s="1"/>
      <c r="DO43" s="1"/>
      <c r="DP43" s="6" t="s">
        <v>78</v>
      </c>
    </row>
    <row r="44" spans="1:120" ht="12.75">
      <c r="A44" s="6">
        <v>42156</v>
      </c>
      <c r="B44">
        <f>SUM(B8,B9,B11,B12,B16,B22,B23,B25,B26,B33)</f>
        <v>838</v>
      </c>
      <c r="C44">
        <f aca="true" t="shared" si="22" ref="C44:BN44">SUM(C8,C9,C11,C12,C16,C22,C23,C25,C26,C33)</f>
        <v>906</v>
      </c>
      <c r="D44">
        <f t="shared" si="22"/>
        <v>890</v>
      </c>
      <c r="E44">
        <f t="shared" si="22"/>
        <v>923</v>
      </c>
      <c r="F44">
        <f t="shared" si="22"/>
        <v>922</v>
      </c>
      <c r="G44">
        <f t="shared" si="22"/>
        <v>874</v>
      </c>
      <c r="H44">
        <f t="shared" si="22"/>
        <v>683</v>
      </c>
      <c r="I44">
        <f t="shared" si="22"/>
        <v>813</v>
      </c>
      <c r="J44">
        <f t="shared" si="22"/>
        <v>900</v>
      </c>
      <c r="K44">
        <f t="shared" si="22"/>
        <v>784</v>
      </c>
      <c r="L44">
        <f t="shared" si="22"/>
        <v>897</v>
      </c>
      <c r="M44">
        <f t="shared" si="22"/>
        <v>814</v>
      </c>
      <c r="N44">
        <f t="shared" si="22"/>
        <v>821</v>
      </c>
      <c r="O44">
        <f t="shared" si="22"/>
        <v>703</v>
      </c>
      <c r="P44">
        <f t="shared" si="22"/>
        <v>565</v>
      </c>
      <c r="Q44">
        <f t="shared" si="22"/>
        <v>431</v>
      </c>
      <c r="R44">
        <f t="shared" si="22"/>
        <v>477</v>
      </c>
      <c r="S44">
        <f t="shared" si="22"/>
        <v>509</v>
      </c>
      <c r="T44">
        <f t="shared" si="22"/>
        <v>603</v>
      </c>
      <c r="U44">
        <f t="shared" si="22"/>
        <v>566</v>
      </c>
      <c r="V44">
        <f t="shared" si="22"/>
        <v>673</v>
      </c>
      <c r="W44">
        <f t="shared" si="22"/>
        <v>668</v>
      </c>
      <c r="X44">
        <f t="shared" si="22"/>
        <v>679</v>
      </c>
      <c r="Y44">
        <f t="shared" si="22"/>
        <v>619</v>
      </c>
      <c r="Z44">
        <f t="shared" si="22"/>
        <v>641</v>
      </c>
      <c r="AA44">
        <f t="shared" si="22"/>
        <v>656</v>
      </c>
      <c r="AB44">
        <f t="shared" si="22"/>
        <v>624</v>
      </c>
      <c r="AC44">
        <f t="shared" si="22"/>
        <v>714</v>
      </c>
      <c r="AD44">
        <f t="shared" si="22"/>
        <v>645</v>
      </c>
      <c r="AE44">
        <f t="shared" si="22"/>
        <v>834</v>
      </c>
      <c r="AF44">
        <f t="shared" si="22"/>
        <v>752</v>
      </c>
      <c r="AG44">
        <f t="shared" si="22"/>
        <v>754</v>
      </c>
      <c r="AH44">
        <f t="shared" si="22"/>
        <v>860</v>
      </c>
      <c r="AI44">
        <f t="shared" si="22"/>
        <v>827</v>
      </c>
      <c r="AJ44">
        <f t="shared" si="22"/>
        <v>955</v>
      </c>
      <c r="AK44">
        <f t="shared" si="22"/>
        <v>964</v>
      </c>
      <c r="AL44">
        <f t="shared" si="22"/>
        <v>915</v>
      </c>
      <c r="AM44">
        <f t="shared" si="22"/>
        <v>864</v>
      </c>
      <c r="AN44">
        <f t="shared" si="22"/>
        <v>895</v>
      </c>
      <c r="AO44">
        <f t="shared" si="22"/>
        <v>896</v>
      </c>
      <c r="AP44">
        <f t="shared" si="22"/>
        <v>830</v>
      </c>
      <c r="AQ44">
        <f t="shared" si="22"/>
        <v>895</v>
      </c>
      <c r="AR44">
        <f t="shared" si="22"/>
        <v>760</v>
      </c>
      <c r="AS44">
        <f t="shared" si="22"/>
        <v>910</v>
      </c>
      <c r="AT44">
        <f t="shared" si="22"/>
        <v>918</v>
      </c>
      <c r="AU44">
        <f t="shared" si="22"/>
        <v>883</v>
      </c>
      <c r="AV44">
        <f t="shared" si="22"/>
        <v>949</v>
      </c>
      <c r="AW44">
        <f t="shared" si="22"/>
        <v>886</v>
      </c>
      <c r="AX44">
        <f t="shared" si="22"/>
        <v>884</v>
      </c>
      <c r="AY44">
        <f t="shared" si="22"/>
        <v>797</v>
      </c>
      <c r="AZ44">
        <f t="shared" si="22"/>
        <v>817</v>
      </c>
      <c r="BA44">
        <f t="shared" si="22"/>
        <v>813</v>
      </c>
      <c r="BB44">
        <f t="shared" si="22"/>
        <v>833</v>
      </c>
      <c r="BC44">
        <f t="shared" si="22"/>
        <v>923</v>
      </c>
      <c r="BD44">
        <f t="shared" si="22"/>
        <v>753</v>
      </c>
      <c r="BE44">
        <f t="shared" si="22"/>
        <v>732</v>
      </c>
      <c r="BF44">
        <f t="shared" si="22"/>
        <v>740</v>
      </c>
      <c r="BG44">
        <f t="shared" si="22"/>
        <v>716</v>
      </c>
      <c r="BH44">
        <f t="shared" si="22"/>
        <v>888</v>
      </c>
      <c r="BI44">
        <f t="shared" si="22"/>
        <v>834</v>
      </c>
      <c r="BJ44">
        <f t="shared" si="22"/>
        <v>847</v>
      </c>
      <c r="BK44">
        <f t="shared" si="22"/>
        <v>903</v>
      </c>
      <c r="BL44">
        <f t="shared" si="22"/>
        <v>726</v>
      </c>
      <c r="BM44">
        <f t="shared" si="22"/>
        <v>700</v>
      </c>
      <c r="BN44">
        <f t="shared" si="22"/>
        <v>639</v>
      </c>
      <c r="BO44">
        <f>SUM(BO8,BO9,BO11,BO12,BO16,BO22,BO23,BO25,BO26,BO33)</f>
        <v>643</v>
      </c>
      <c r="BP44">
        <f>SUM(BP8,BP9,BP11,BP12,BP16,BP22,BP23,BP25,BP26,BP33)</f>
        <v>572</v>
      </c>
      <c r="BQ44">
        <f>SUM(BQ8,BQ9,BQ11,BQ12,BQ16,BQ22,BQ23,BQ25,BQ26,BQ33)</f>
        <v>601</v>
      </c>
      <c r="BR44">
        <f aca="true" t="shared" si="23" ref="BR44:BW44">SUM(BR8,BR9,BR11,BR12,BR16,BR22,BR23,BR25,BR26,BR33)</f>
        <v>625.8820000000001</v>
      </c>
      <c r="BS44">
        <f t="shared" si="23"/>
        <v>650.764</v>
      </c>
      <c r="BT44">
        <f t="shared" si="23"/>
        <v>675.646</v>
      </c>
      <c r="BU44">
        <f t="shared" si="23"/>
        <v>700.354</v>
      </c>
      <c r="BV44">
        <f t="shared" si="23"/>
        <v>725.41</v>
      </c>
      <c r="BW44">
        <f t="shared" si="23"/>
        <v>750.2919999999999</v>
      </c>
      <c r="BX44">
        <f aca="true" t="shared" si="24" ref="BX44:DK44">SUM(BX8,BX9,BX11,BX12,BX16,BX22,BX23,BX25,BX26,BX33)</f>
        <v>775</v>
      </c>
      <c r="BY44">
        <f t="shared" si="24"/>
        <v>896</v>
      </c>
      <c r="BZ44">
        <f t="shared" si="24"/>
        <v>856</v>
      </c>
      <c r="CA44">
        <f t="shared" si="24"/>
        <v>869</v>
      </c>
      <c r="CB44">
        <f t="shared" si="24"/>
        <v>896</v>
      </c>
      <c r="CC44">
        <f t="shared" si="24"/>
        <v>854</v>
      </c>
      <c r="CD44">
        <f t="shared" si="24"/>
        <v>932</v>
      </c>
      <c r="CE44">
        <f t="shared" si="24"/>
        <v>855</v>
      </c>
      <c r="CF44">
        <f t="shared" si="24"/>
        <v>1037</v>
      </c>
      <c r="CG44">
        <f t="shared" si="24"/>
        <v>987</v>
      </c>
      <c r="CH44">
        <f t="shared" si="24"/>
        <v>969</v>
      </c>
      <c r="CI44">
        <f t="shared" si="24"/>
        <v>976</v>
      </c>
      <c r="CJ44">
        <f t="shared" si="24"/>
        <v>916</v>
      </c>
      <c r="CK44">
        <f t="shared" si="24"/>
        <v>1033</v>
      </c>
      <c r="CL44">
        <f t="shared" si="24"/>
        <v>976</v>
      </c>
      <c r="CM44">
        <f t="shared" si="24"/>
        <v>1066</v>
      </c>
      <c r="CN44">
        <f t="shared" si="24"/>
        <v>1005</v>
      </c>
      <c r="CO44">
        <f t="shared" si="24"/>
        <v>931</v>
      </c>
      <c r="CP44">
        <f t="shared" si="24"/>
        <v>1051</v>
      </c>
      <c r="CQ44">
        <f t="shared" si="24"/>
        <v>967</v>
      </c>
      <c r="CR44">
        <f t="shared" si="24"/>
        <v>1116</v>
      </c>
      <c r="CS44">
        <f t="shared" si="24"/>
        <v>1013</v>
      </c>
      <c r="CT44">
        <f t="shared" si="24"/>
        <v>837</v>
      </c>
      <c r="CU44">
        <f t="shared" si="24"/>
        <v>787.2850000000001</v>
      </c>
      <c r="CV44">
        <f t="shared" si="24"/>
        <v>827.149</v>
      </c>
      <c r="CW44">
        <f t="shared" si="24"/>
        <v>886.172</v>
      </c>
      <c r="CX44">
        <f t="shared" si="24"/>
        <v>887.077</v>
      </c>
      <c r="CY44">
        <f t="shared" si="24"/>
        <v>1000.779</v>
      </c>
      <c r="CZ44">
        <f t="shared" si="24"/>
        <v>850.173</v>
      </c>
      <c r="DA44">
        <f t="shared" si="24"/>
        <v>816.279</v>
      </c>
      <c r="DB44">
        <f t="shared" si="24"/>
        <v>1039.654</v>
      </c>
      <c r="DC44">
        <f t="shared" si="24"/>
        <v>750.973</v>
      </c>
      <c r="DD44">
        <f t="shared" si="24"/>
        <v>945.6650000000001</v>
      </c>
      <c r="DE44">
        <f t="shared" si="24"/>
        <v>1073.009</v>
      </c>
      <c r="DF44">
        <f t="shared" si="24"/>
        <v>952.8259999999999</v>
      </c>
      <c r="DG44">
        <f t="shared" si="24"/>
        <v>908.0989999999999</v>
      </c>
      <c r="DH44">
        <f t="shared" si="24"/>
        <v>925.879</v>
      </c>
      <c r="DI44">
        <f t="shared" si="24"/>
        <v>851.8319999999999</v>
      </c>
      <c r="DJ44">
        <f t="shared" si="24"/>
        <v>844.43</v>
      </c>
      <c r="DK44">
        <f t="shared" si="24"/>
        <v>972.1419999999999</v>
      </c>
      <c r="DL44" s="1">
        <f>SUM(CZ44:DK44)/(B44+C44+D44+E44+F44+G44+H44+I44)*(0.666)</f>
        <v>1.0629318186596584</v>
      </c>
      <c r="DM44" s="1">
        <f>SUM(DJ44+DK44)/(B44+C44+D44+E44+F44+G44+H44+I44)*4</f>
        <v>1.0609268506351293</v>
      </c>
      <c r="DN44" s="1"/>
      <c r="DO44" s="1"/>
      <c r="DP44" s="6">
        <v>42156</v>
      </c>
    </row>
    <row r="45" spans="1:120" ht="12.75">
      <c r="A45" s="6"/>
      <c r="DN45" s="1"/>
      <c r="DO45" s="1"/>
      <c r="DP45" s="6"/>
    </row>
    <row r="46" spans="2:120" ht="12.75">
      <c r="B46" s="2" t="s">
        <v>8</v>
      </c>
      <c r="C46" s="2" t="s">
        <v>9</v>
      </c>
      <c r="D46" s="2" t="s">
        <v>9</v>
      </c>
      <c r="E46" s="2" t="s">
        <v>10</v>
      </c>
      <c r="F46" s="2" t="s">
        <v>11</v>
      </c>
      <c r="G46" s="2" t="s">
        <v>26</v>
      </c>
      <c r="H46" s="2" t="s">
        <v>24</v>
      </c>
      <c r="I46" s="2" t="s">
        <v>25</v>
      </c>
      <c r="J46" s="5" t="s">
        <v>13</v>
      </c>
      <c r="K46" s="5" t="s">
        <v>42</v>
      </c>
      <c r="L46" s="5" t="s">
        <v>12</v>
      </c>
      <c r="M46" s="5" t="s">
        <v>14</v>
      </c>
      <c r="N46" s="2" t="s">
        <v>12</v>
      </c>
      <c r="O46" s="2" t="s">
        <v>13</v>
      </c>
      <c r="P46" s="2" t="s">
        <v>13</v>
      </c>
      <c r="Q46" s="2" t="s">
        <v>14</v>
      </c>
      <c r="R46" s="2" t="s">
        <v>15</v>
      </c>
      <c r="S46" s="2" t="s">
        <v>21</v>
      </c>
      <c r="T46" s="2" t="s">
        <v>22</v>
      </c>
      <c r="U46" s="3" t="s">
        <v>27</v>
      </c>
      <c r="V46" s="5" t="s">
        <v>29</v>
      </c>
      <c r="W46" s="5" t="s">
        <v>43</v>
      </c>
      <c r="X46" s="5" t="s">
        <v>44</v>
      </c>
      <c r="Y46" s="5" t="s">
        <v>46</v>
      </c>
      <c r="Z46" s="5" t="s">
        <v>44</v>
      </c>
      <c r="AA46" s="5" t="s">
        <v>29</v>
      </c>
      <c r="AB46" s="5" t="s">
        <v>29</v>
      </c>
      <c r="AC46" s="5" t="s">
        <v>46</v>
      </c>
      <c r="AD46" s="5" t="s">
        <v>48</v>
      </c>
      <c r="AE46" s="5" t="s">
        <v>49</v>
      </c>
      <c r="AF46" s="5" t="s">
        <v>50</v>
      </c>
      <c r="AG46" s="5" t="s">
        <v>51</v>
      </c>
      <c r="AH46" s="5" t="s">
        <v>53</v>
      </c>
      <c r="AI46" s="5" t="s">
        <v>54</v>
      </c>
      <c r="AJ46" s="5" t="s">
        <v>55</v>
      </c>
      <c r="AK46" s="5" t="s">
        <v>56</v>
      </c>
      <c r="AL46" s="5" t="s">
        <v>55</v>
      </c>
      <c r="AM46" s="5" t="s">
        <v>53</v>
      </c>
      <c r="AN46" s="5" t="s">
        <v>53</v>
      </c>
      <c r="AO46" s="5" t="s">
        <v>56</v>
      </c>
      <c r="AP46" s="5" t="s">
        <v>58</v>
      </c>
      <c r="AQ46" s="5" t="s">
        <v>59</v>
      </c>
      <c r="AR46" s="5" t="s">
        <v>60</v>
      </c>
      <c r="AS46" s="5" t="s">
        <v>63</v>
      </c>
      <c r="AT46" s="5" t="s">
        <v>64</v>
      </c>
      <c r="AU46" s="5" t="s">
        <v>65</v>
      </c>
      <c r="AV46" s="5" t="s">
        <v>66</v>
      </c>
      <c r="AW46" s="5" t="s">
        <v>67</v>
      </c>
      <c r="AX46" s="5" t="s">
        <v>66</v>
      </c>
      <c r="AY46" s="5" t="s">
        <v>64</v>
      </c>
      <c r="AZ46" s="5" t="s">
        <v>64</v>
      </c>
      <c r="BA46" s="5" t="s">
        <v>67</v>
      </c>
      <c r="BB46" s="5" t="s">
        <v>68</v>
      </c>
      <c r="BC46" s="5" t="s">
        <v>69</v>
      </c>
      <c r="BD46" s="5" t="s">
        <v>70</v>
      </c>
      <c r="BE46" s="5" t="s">
        <v>71</v>
      </c>
      <c r="BF46" s="5" t="s">
        <v>72</v>
      </c>
      <c r="BG46" s="5" t="s">
        <v>73</v>
      </c>
      <c r="BH46" s="5" t="s">
        <v>74</v>
      </c>
      <c r="BI46" s="5" t="s">
        <v>75</v>
      </c>
      <c r="BJ46" s="5" t="s">
        <v>74</v>
      </c>
      <c r="BK46" s="5" t="s">
        <v>72</v>
      </c>
      <c r="BL46" s="5" t="s">
        <v>72</v>
      </c>
      <c r="BM46" s="5" t="s">
        <v>75</v>
      </c>
      <c r="BN46" s="5" t="s">
        <v>76</v>
      </c>
      <c r="BO46" s="5" t="s">
        <v>77</v>
      </c>
      <c r="BP46" s="5" t="s">
        <v>79</v>
      </c>
      <c r="BQ46" s="5" t="s">
        <v>80</v>
      </c>
      <c r="BR46" s="5" t="s">
        <v>81</v>
      </c>
      <c r="BS46" s="5" t="s">
        <v>82</v>
      </c>
      <c r="BT46" s="5" t="s">
        <v>83</v>
      </c>
      <c r="BU46" s="5" t="s">
        <v>84</v>
      </c>
      <c r="BV46" s="5" t="s">
        <v>83</v>
      </c>
      <c r="BW46" s="5" t="s">
        <v>81</v>
      </c>
      <c r="BX46" s="5" t="s">
        <v>81</v>
      </c>
      <c r="BY46" s="5" t="s">
        <v>84</v>
      </c>
      <c r="BZ46" s="5" t="s">
        <v>92</v>
      </c>
      <c r="CA46" s="5" t="s">
        <v>93</v>
      </c>
      <c r="CB46" s="5" t="s">
        <v>94</v>
      </c>
      <c r="CC46" s="5" t="s">
        <v>95</v>
      </c>
      <c r="CD46" s="5" t="s">
        <v>96</v>
      </c>
      <c r="CE46" s="5" t="s">
        <v>97</v>
      </c>
      <c r="CF46" s="5" t="s">
        <v>98</v>
      </c>
      <c r="CG46" s="5" t="s">
        <v>99</v>
      </c>
      <c r="CH46" s="5" t="s">
        <v>98</v>
      </c>
      <c r="CI46" s="5" t="s">
        <v>96</v>
      </c>
      <c r="CJ46" s="5" t="s">
        <v>96</v>
      </c>
      <c r="CK46" s="5" t="s">
        <v>99</v>
      </c>
      <c r="CL46" s="5" t="s">
        <v>101</v>
      </c>
      <c r="CM46" s="5" t="s">
        <v>102</v>
      </c>
      <c r="CN46" s="5" t="s">
        <v>103</v>
      </c>
      <c r="CO46" s="5" t="s">
        <v>104</v>
      </c>
      <c r="CP46" s="5" t="s">
        <v>105</v>
      </c>
      <c r="CQ46" s="5" t="s">
        <v>106</v>
      </c>
      <c r="CR46" s="5" t="s">
        <v>107</v>
      </c>
      <c r="CS46" s="5" t="s">
        <v>108</v>
      </c>
      <c r="CT46" s="5" t="s">
        <v>107</v>
      </c>
      <c r="CU46" s="5" t="s">
        <v>105</v>
      </c>
      <c r="CV46" s="5" t="s">
        <v>105</v>
      </c>
      <c r="CW46" s="5" t="s">
        <v>108</v>
      </c>
      <c r="CX46" s="5" t="s">
        <v>110</v>
      </c>
      <c r="CY46" s="5" t="s">
        <v>111</v>
      </c>
      <c r="CZ46" s="5" t="s">
        <v>112</v>
      </c>
      <c r="DA46" s="5" t="s">
        <v>113</v>
      </c>
      <c r="DB46" s="5" t="s">
        <v>116</v>
      </c>
      <c r="DC46" s="5" t="s">
        <v>117</v>
      </c>
      <c r="DD46" s="5" t="s">
        <v>118</v>
      </c>
      <c r="DE46" s="5" t="s">
        <v>119</v>
      </c>
      <c r="DF46" s="5" t="s">
        <v>118</v>
      </c>
      <c r="DG46" s="5" t="s">
        <v>116</v>
      </c>
      <c r="DH46" s="5" t="s">
        <v>9</v>
      </c>
      <c r="DI46" s="5" t="s">
        <v>119</v>
      </c>
      <c r="DJ46" s="5" t="s">
        <v>120</v>
      </c>
      <c r="DK46" s="5" t="s">
        <v>121</v>
      </c>
      <c r="DL46" s="8" t="s">
        <v>89</v>
      </c>
      <c r="DM46" s="8" t="s">
        <v>28</v>
      </c>
      <c r="DN46" s="5"/>
      <c r="DO46" s="2"/>
      <c r="DP46" s="6"/>
    </row>
    <row r="47" spans="70:119" ht="12.75">
      <c r="BR47" s="11" t="s">
        <v>86</v>
      </c>
      <c r="BS47" s="11" t="s">
        <v>86</v>
      </c>
      <c r="BT47" s="11" t="s">
        <v>86</v>
      </c>
      <c r="BU47" s="11" t="s">
        <v>86</v>
      </c>
      <c r="BV47" s="11" t="s">
        <v>86</v>
      </c>
      <c r="BW47" s="11" t="s">
        <v>86</v>
      </c>
      <c r="CU47" s="11" t="s">
        <v>86</v>
      </c>
      <c r="CV47" s="11" t="s">
        <v>86</v>
      </c>
      <c r="CW47" s="11" t="s">
        <v>86</v>
      </c>
      <c r="CX47" s="11" t="s">
        <v>86</v>
      </c>
      <c r="CY47" s="11" t="s">
        <v>86</v>
      </c>
      <c r="CZ47" s="11" t="s">
        <v>86</v>
      </c>
      <c r="DA47" s="11" t="s">
        <v>86</v>
      </c>
      <c r="DB47" s="11" t="s">
        <v>86</v>
      </c>
      <c r="DC47" s="11" t="s">
        <v>86</v>
      </c>
      <c r="DD47" s="11" t="s">
        <v>86</v>
      </c>
      <c r="DE47" s="11" t="s">
        <v>86</v>
      </c>
      <c r="DF47" s="11" t="s">
        <v>86</v>
      </c>
      <c r="DG47" s="11" t="s">
        <v>86</v>
      </c>
      <c r="DH47" s="11" t="s">
        <v>86</v>
      </c>
      <c r="DI47" s="11" t="s">
        <v>86</v>
      </c>
      <c r="DJ47" s="11" t="s">
        <v>86</v>
      </c>
      <c r="DK47" s="11" t="s">
        <v>86</v>
      </c>
      <c r="DL47" s="8" t="s">
        <v>88</v>
      </c>
      <c r="DM47" s="8" t="s">
        <v>88</v>
      </c>
      <c r="DN47" s="5"/>
      <c r="DO47" s="2"/>
    </row>
    <row r="48" spans="1:119" ht="12.75">
      <c r="A48" t="s">
        <v>128</v>
      </c>
      <c r="DL48" s="8" t="s">
        <v>87</v>
      </c>
      <c r="DM48" s="9" t="s">
        <v>87</v>
      </c>
      <c r="DN48" s="3"/>
      <c r="DO48" s="3"/>
    </row>
    <row r="49" spans="1:117" ht="12.75">
      <c r="A49" t="s">
        <v>129</v>
      </c>
      <c r="DL49" s="8" t="s">
        <v>91</v>
      </c>
      <c r="DM49" s="10" t="s">
        <v>90</v>
      </c>
    </row>
    <row r="50" ht="12.75">
      <c r="A50" t="s">
        <v>134</v>
      </c>
    </row>
    <row r="51" ht="12.75">
      <c r="A51" t="s">
        <v>100</v>
      </c>
    </row>
    <row r="53" ht="12.75">
      <c r="A53" t="s">
        <v>122</v>
      </c>
    </row>
    <row r="54" ht="12.75">
      <c r="A54" t="s">
        <v>47</v>
      </c>
    </row>
    <row r="55" ht="12.75">
      <c r="A55" t="s">
        <v>127</v>
      </c>
    </row>
    <row r="57" ht="12.75">
      <c r="A57" t="s">
        <v>123</v>
      </c>
    </row>
    <row r="58" ht="12.75">
      <c r="A58" t="s">
        <v>114</v>
      </c>
    </row>
    <row r="63" ht="12.75">
      <c r="X63" t="s">
        <v>109</v>
      </c>
    </row>
    <row r="76" ht="12.75">
      <c r="A76" t="s">
        <v>124</v>
      </c>
    </row>
    <row r="77" ht="12.75">
      <c r="A77" t="s">
        <v>114</v>
      </c>
    </row>
    <row r="95" ht="12.75">
      <c r="A95" t="s">
        <v>125</v>
      </c>
    </row>
    <row r="96" ht="12.75">
      <c r="A96" t="s">
        <v>115</v>
      </c>
    </row>
    <row r="114" ht="12.75">
      <c r="A114" t="s">
        <v>126</v>
      </c>
    </row>
    <row r="115" ht="12.75">
      <c r="A115" t="s">
        <v>115</v>
      </c>
    </row>
  </sheetData>
  <sheetProtection/>
  <printOptions/>
  <pageMargins left="0.25" right="0.25" top="1" bottom="1" header="0.5" footer="0.2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highwayrobbery.net</dc:creator>
  <cp:keywords/>
  <dc:description/>
  <cp:lastModifiedBy> </cp:lastModifiedBy>
  <cp:lastPrinted>2013-07-15T17:19:52Z</cp:lastPrinted>
  <dcterms:created xsi:type="dcterms:W3CDTF">2011-10-25T09:47:40Z</dcterms:created>
  <dcterms:modified xsi:type="dcterms:W3CDTF">2019-12-26T07:45:56Z</dcterms:modified>
  <cp:category/>
  <cp:version/>
  <cp:contentType/>
  <cp:contentStatus/>
</cp:coreProperties>
</file>